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H:\PROJECTS\OtherProjects\Review\OwnershipBasedFramework\Dec2022Testing\FINAL\"/>
    </mc:Choice>
  </mc:AlternateContent>
  <xr:revisionPtr revIDLastSave="0" documentId="13_ncr:1_{5FFACD17-DF61-4CD8-8A64-4EFF4CD4B8D0}" xr6:coauthVersionLast="47" xr6:coauthVersionMax="47" xr10:uidLastSave="{00000000-0000-0000-0000-000000000000}"/>
  <bookViews>
    <workbookView xWindow="31830" yWindow="360" windowWidth="15960" windowHeight="9735" tabRatio="750" xr2:uid="{00000000-000D-0000-FFFF-FFFF00000000}"/>
  </bookViews>
  <sheets>
    <sheet name="START.HERE.AMNE" sheetId="52" r:id="rId1"/>
    <sheet name="AmneCompile" sheetId="62" r:id="rId2"/>
    <sheet name="AmneComputations" sheetId="61" r:id="rId3"/>
    <sheet name="OutwardAmneDataItems" sheetId="57" r:id="rId4"/>
    <sheet name="InwardAmneDataItems" sheetId="60" r:id="rId5"/>
    <sheet name="AmneOI.A2" sheetId="29" r:id="rId6"/>
    <sheet name="AmneOI.R1" sheetId="32" r:id="rId7"/>
    <sheet name="AmneOI.R2" sheetId="33" r:id="rId8"/>
    <sheet name="AmneOII.A1" sheetId="36" r:id="rId9"/>
    <sheet name="AmneOII.B1" sheetId="37" r:id="rId10"/>
    <sheet name="AmneOII.E1" sheetId="38" r:id="rId11"/>
    <sheet name="LaggedAmneOI.A2" sheetId="63" r:id="rId12"/>
    <sheet name="LaggedAmneOII.B1" sheetId="39" r:id="rId13"/>
    <sheet name="AmneInI.A2" sheetId="54" r:id="rId14"/>
    <sheet name="AmneInII.A2" sheetId="53" r:id="rId15"/>
    <sheet name="AmneInII.B1" sheetId="44" r:id="rId16"/>
    <sheet name="AmneInII.H1" sheetId="45" r:id="rId17"/>
    <sheet name="LaggedAmneInI.A2" sheetId="46" r:id="rId18"/>
    <sheet name="LaggedAmneInII.B1" sheetId="47" r:id="rId1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33" i="57" l="1"/>
  <c r="M31" i="57"/>
  <c r="M29" i="57"/>
  <c r="M27" i="57"/>
  <c r="M23" i="57"/>
  <c r="M21" i="57"/>
  <c r="M19" i="57"/>
  <c r="M13" i="57"/>
  <c r="M37" i="60"/>
  <c r="M35" i="60"/>
  <c r="M33" i="60"/>
  <c r="M31" i="60"/>
  <c r="M29" i="60"/>
  <c r="M27" i="60"/>
  <c r="M25" i="60"/>
  <c r="M23" i="60"/>
  <c r="M21" i="60"/>
  <c r="M19" i="60"/>
  <c r="M17" i="60"/>
  <c r="M15" i="60"/>
  <c r="M13" i="60"/>
  <c r="M11" i="60"/>
  <c r="M9" i="60"/>
  <c r="M7" i="60"/>
  <c r="M7" i="57"/>
  <c r="N37" i="57"/>
  <c r="G21" i="57"/>
  <c r="F21" i="57"/>
  <c r="E21" i="57"/>
  <c r="G19" i="57"/>
  <c r="F19" i="57"/>
  <c r="E19" i="57"/>
  <c r="E11" i="57"/>
  <c r="G7" i="57"/>
  <c r="E9" i="57"/>
  <c r="F7" i="57"/>
  <c r="E7" i="57"/>
  <c r="L7" i="57" l="1"/>
  <c r="E5" i="52"/>
  <c r="G11" i="57" l="1"/>
  <c r="F14" i="57"/>
  <c r="G9" i="57"/>
  <c r="F15" i="57"/>
  <c r="F11" i="57"/>
  <c r="G31" i="57"/>
  <c r="F9" i="57"/>
  <c r="E31" i="57"/>
  <c r="F31" i="57"/>
  <c r="F5" i="52"/>
  <c r="F23" i="57"/>
  <c r="L19" i="57"/>
  <c r="L21" i="57" l="1"/>
  <c r="F8" i="57"/>
  <c r="L9" i="57" s="1"/>
  <c r="F25" i="57"/>
  <c r="F33" i="57"/>
  <c r="F35" i="57"/>
  <c r="F17" i="57"/>
  <c r="C108" i="62"/>
  <c r="L31" i="57" l="1"/>
  <c r="C26" i="57"/>
  <c r="C28" i="57"/>
  <c r="C22" i="57"/>
  <c r="C24" i="57"/>
  <c r="C18" i="57"/>
  <c r="C20" i="57"/>
  <c r="C14" i="57"/>
  <c r="C16" i="57"/>
  <c r="C10" i="57"/>
  <c r="C12" i="57"/>
  <c r="C6" i="57"/>
  <c r="C8" i="57"/>
  <c r="C26" i="60"/>
  <c r="C28" i="60"/>
  <c r="C22" i="60"/>
  <c r="C24" i="60"/>
  <c r="C18" i="60"/>
  <c r="C20" i="60"/>
  <c r="C14" i="60"/>
  <c r="C16" i="60"/>
  <c r="C10" i="60"/>
  <c r="C12" i="60"/>
  <c r="C6" i="60"/>
  <c r="C8" i="60"/>
  <c r="C30" i="60"/>
  <c r="C5" i="62"/>
  <c r="G17" i="57"/>
  <c r="G15" i="57"/>
  <c r="F16" i="57"/>
  <c r="F10" i="57"/>
  <c r="L11" i="57" l="1"/>
  <c r="C31" i="57"/>
  <c r="N31" i="57" s="1"/>
  <c r="D31" i="57"/>
  <c r="D7" i="57"/>
  <c r="C7" i="57"/>
  <c r="N7" i="57" s="1"/>
  <c r="F33" i="60" l="1"/>
  <c r="F29" i="60"/>
  <c r="G29" i="60"/>
  <c r="D27" i="61" s="1"/>
  <c r="F27" i="60"/>
  <c r="G27" i="60"/>
  <c r="D7" i="61" s="1"/>
  <c r="G25" i="60"/>
  <c r="D9" i="61" s="1"/>
  <c r="E29" i="60"/>
  <c r="D29" i="60"/>
  <c r="C29" i="60"/>
  <c r="E27" i="60"/>
  <c r="L27" i="60" s="1"/>
  <c r="D27" i="60"/>
  <c r="C27" i="60"/>
  <c r="F25" i="60"/>
  <c r="E25" i="60"/>
  <c r="E31" i="60"/>
  <c r="D25" i="60"/>
  <c r="D31" i="60"/>
  <c r="C25" i="60"/>
  <c r="C31" i="60"/>
  <c r="G31" i="60"/>
  <c r="D25" i="61" s="1"/>
  <c r="F31" i="60"/>
  <c r="G37" i="60"/>
  <c r="D59" i="61" s="1"/>
  <c r="F37" i="60"/>
  <c r="E37" i="60"/>
  <c r="C35" i="60"/>
  <c r="C37" i="60"/>
  <c r="D37" i="60"/>
  <c r="G23" i="60"/>
  <c r="D53" i="61" s="1"/>
  <c r="F23" i="60"/>
  <c r="D23" i="60"/>
  <c r="C23" i="60"/>
  <c r="C34" i="57"/>
  <c r="C32" i="57"/>
  <c r="C30" i="57"/>
  <c r="C36" i="60"/>
  <c r="C32" i="60"/>
  <c r="C34" i="60"/>
  <c r="G35" i="60"/>
  <c r="D61" i="61" s="1"/>
  <c r="F35" i="60"/>
  <c r="E35" i="60"/>
  <c r="D35" i="60"/>
  <c r="G21" i="60"/>
  <c r="D55" i="61" s="1"/>
  <c r="F21" i="60"/>
  <c r="D21" i="60"/>
  <c r="C21" i="60"/>
  <c r="E23" i="60"/>
  <c r="L23" i="60" s="1"/>
  <c r="E21" i="60"/>
  <c r="L21" i="60" s="1"/>
  <c r="G19" i="60"/>
  <c r="D67" i="61" s="1"/>
  <c r="F19" i="60"/>
  <c r="E19" i="60"/>
  <c r="C17" i="60"/>
  <c r="D17" i="60"/>
  <c r="G17" i="60"/>
  <c r="D69" i="61" s="1"/>
  <c r="F17" i="60"/>
  <c r="E17" i="60"/>
  <c r="D19" i="60"/>
  <c r="C19" i="60"/>
  <c r="G13" i="60"/>
  <c r="D8" i="61" s="1"/>
  <c r="F13" i="60"/>
  <c r="E13" i="60"/>
  <c r="D13" i="60"/>
  <c r="C13" i="60"/>
  <c r="G15" i="60"/>
  <c r="D31" i="61" s="1"/>
  <c r="F15" i="60"/>
  <c r="E15" i="60"/>
  <c r="D15" i="60"/>
  <c r="C15" i="60"/>
  <c r="G11" i="60"/>
  <c r="C75" i="62" s="1"/>
  <c r="F11" i="60"/>
  <c r="G9" i="60"/>
  <c r="D68" i="61" s="1"/>
  <c r="F9" i="60"/>
  <c r="E11" i="60"/>
  <c r="E9" i="60"/>
  <c r="D11" i="60"/>
  <c r="D9" i="60"/>
  <c r="C11" i="60"/>
  <c r="C9" i="60"/>
  <c r="G33" i="60"/>
  <c r="D60" i="61" s="1"/>
  <c r="E33" i="60"/>
  <c r="E7" i="60"/>
  <c r="D33" i="60"/>
  <c r="C33" i="60"/>
  <c r="C7" i="60"/>
  <c r="G7" i="60"/>
  <c r="F7" i="60"/>
  <c r="D7" i="60"/>
  <c r="G35" i="57"/>
  <c r="D39" i="61" s="1"/>
  <c r="G33" i="57"/>
  <c r="D41" i="61" s="1"/>
  <c r="E35" i="57"/>
  <c r="L35" i="57" s="1"/>
  <c r="D35" i="57"/>
  <c r="D33" i="57"/>
  <c r="C35" i="57"/>
  <c r="C33" i="57"/>
  <c r="C25" i="57"/>
  <c r="C23" i="57"/>
  <c r="E33" i="57"/>
  <c r="L33" i="57" s="1"/>
  <c r="D40" i="61"/>
  <c r="E25" i="57"/>
  <c r="L25" i="57" s="1"/>
  <c r="D25" i="57"/>
  <c r="G23" i="57"/>
  <c r="D35" i="61" s="1"/>
  <c r="D23" i="57"/>
  <c r="E23" i="57"/>
  <c r="L23" i="57" s="1"/>
  <c r="F29" i="57"/>
  <c r="F27" i="57"/>
  <c r="G13" i="57"/>
  <c r="F13" i="57"/>
  <c r="E13" i="57"/>
  <c r="L13" i="57" s="1"/>
  <c r="D13" i="57"/>
  <c r="C13" i="57"/>
  <c r="D34" i="61"/>
  <c r="G29" i="57"/>
  <c r="D18" i="61" s="1"/>
  <c r="E29" i="57"/>
  <c r="D29" i="57"/>
  <c r="C29" i="57"/>
  <c r="G27" i="57"/>
  <c r="D17" i="61" s="1"/>
  <c r="E27" i="57"/>
  <c r="D27" i="57"/>
  <c r="C27" i="57"/>
  <c r="G25" i="57"/>
  <c r="D33" i="61" s="1"/>
  <c r="D47" i="61"/>
  <c r="D21" i="57"/>
  <c r="C21" i="57"/>
  <c r="N21" i="57" s="1"/>
  <c r="D49" i="61"/>
  <c r="D19" i="57"/>
  <c r="C19" i="57"/>
  <c r="N19" i="57" s="1"/>
  <c r="C64" i="62"/>
  <c r="E17" i="57"/>
  <c r="L17" i="57" s="1"/>
  <c r="D17" i="57"/>
  <c r="C17" i="57"/>
  <c r="E15" i="57"/>
  <c r="L15" i="57" s="1"/>
  <c r="D15" i="57"/>
  <c r="C15" i="57"/>
  <c r="D11" i="57"/>
  <c r="C11" i="57"/>
  <c r="N11" i="57" s="1"/>
  <c r="M11" i="57" s="1"/>
  <c r="D9" i="57"/>
  <c r="C9" i="57"/>
  <c r="N9" i="57" s="1"/>
  <c r="M9" i="57" s="1"/>
  <c r="L19" i="60" l="1"/>
  <c r="L27" i="57"/>
  <c r="L17" i="60"/>
  <c r="L13" i="60"/>
  <c r="L9" i="60"/>
  <c r="L15" i="60"/>
  <c r="N35" i="57"/>
  <c r="M35" i="57" s="1"/>
  <c r="L29" i="57"/>
  <c r="N23" i="57"/>
  <c r="N25" i="57"/>
  <c r="M25" i="57" s="1"/>
  <c r="N33" i="57"/>
  <c r="N17" i="57"/>
  <c r="M17" i="57" s="1"/>
  <c r="N13" i="57"/>
  <c r="N15" i="57"/>
  <c r="M15" i="57" s="1"/>
  <c r="L35" i="60"/>
  <c r="L37" i="60"/>
  <c r="L33" i="60"/>
  <c r="L31" i="60"/>
  <c r="L29" i="60"/>
  <c r="L25" i="60"/>
  <c r="N27" i="60"/>
  <c r="N23" i="60"/>
  <c r="N21" i="60"/>
  <c r="G4" i="60"/>
  <c r="D54" i="61"/>
  <c r="D56" i="61" s="1"/>
  <c r="D57" i="61" s="1"/>
  <c r="L7" i="60"/>
  <c r="C72" i="62"/>
  <c r="L11" i="60"/>
  <c r="D14" i="61"/>
  <c r="G4" i="57"/>
  <c r="C73" i="62"/>
  <c r="D26" i="61"/>
  <c r="D28" i="61" s="1"/>
  <c r="D29" i="61" s="1"/>
  <c r="C67" i="62" s="1"/>
  <c r="D21" i="61"/>
  <c r="D10" i="61"/>
  <c r="D11" i="61" s="1"/>
  <c r="C26" i="62" s="1"/>
  <c r="D19" i="61"/>
  <c r="D70" i="61"/>
  <c r="D71" i="61" s="1"/>
  <c r="C105" i="62" s="1"/>
  <c r="D42" i="61"/>
  <c r="D43" i="61" s="1"/>
  <c r="D36" i="61"/>
  <c r="D37" i="61" s="1"/>
  <c r="D62" i="61"/>
  <c r="D63" i="61" s="1"/>
  <c r="N27" i="57" l="1"/>
  <c r="N25" i="60"/>
  <c r="N29" i="60"/>
  <c r="N31" i="60"/>
  <c r="N19" i="60"/>
  <c r="N15" i="60"/>
  <c r="N9" i="60"/>
  <c r="N35" i="60"/>
  <c r="N37" i="60"/>
  <c r="N33" i="60"/>
  <c r="N17" i="60"/>
  <c r="N7" i="60"/>
  <c r="N11" i="60"/>
  <c r="N13" i="60"/>
  <c r="N29" i="57"/>
  <c r="D4" i="62"/>
  <c r="E4" i="61"/>
  <c r="E3" i="61"/>
  <c r="D3" i="62"/>
  <c r="D44" i="61"/>
  <c r="C96" i="62" s="1"/>
  <c r="D64" i="61"/>
  <c r="C103" i="62" s="1"/>
  <c r="C34" i="62" l="1"/>
  <c r="D48" i="61"/>
  <c r="D50" i="61" s="1"/>
  <c r="D51" i="61" s="1"/>
  <c r="C98" i="62" s="1"/>
  <c r="C23" i="62"/>
  <c r="D13" i="61" l="1"/>
  <c r="D15" i="61" s="1"/>
  <c r="C32" i="62" s="1"/>
  <c r="D20" i="61"/>
  <c r="D22" i="61" s="1"/>
  <c r="D23" i="61" s="1"/>
  <c r="C36" i="62" s="1"/>
  <c r="C31" i="62"/>
</calcChain>
</file>

<file path=xl/sharedStrings.xml><?xml version="1.0" encoding="utf-8"?>
<sst xmlns="http://schemas.openxmlformats.org/spreadsheetml/2006/main" count="667" uniqueCount="331">
  <si>
    <t xml:space="preserve"> </t>
  </si>
  <si>
    <t>Memoranda:</t>
  </si>
  <si>
    <t>Addenda:</t>
  </si>
  <si>
    <t>line 22</t>
  </si>
  <si>
    <t>line 56</t>
  </si>
  <si>
    <t xml:space="preserve">    Source of the content of foreign affiliates' sales and change in inventories: </t>
  </si>
  <si>
    <t>[Millions of dollars]</t>
  </si>
  <si>
    <t>Table I.R 1.  U.S. Exports of Goods Associated With U.S. Parents and Their Foreign Affiliates by Industry of U.S. Parent</t>
  </si>
  <si>
    <t>Table I.R 2.  U.S. Imports of Goods Associated With U.S. Parents and Their Foreign Affiliates by Industry of U.S. Parent</t>
  </si>
  <si>
    <t>AmneOI.R1</t>
  </si>
  <si>
    <t>Column</t>
  </si>
  <si>
    <t>Row</t>
  </si>
  <si>
    <t>AmneOI.A2</t>
  </si>
  <si>
    <t>AmneOI.R2</t>
  </si>
  <si>
    <t>Table II.B 1-2. Balance Sheet of Affiliates, Country by Account</t>
  </si>
  <si>
    <t>Table II.E 1. Goods and Services Supplied by Affiliates, Selected Area and Industry of Affiliate and Type of Output by Destination and Transactor</t>
  </si>
  <si>
    <t>AmneOII.E1</t>
  </si>
  <si>
    <t>AmneOII.A1</t>
  </si>
  <si>
    <t>Line 26 Steps:</t>
  </si>
  <si>
    <t>AmneOII.B1</t>
  </si>
  <si>
    <t>LaggedAmneOII.B1</t>
  </si>
  <si>
    <t>Line 73 Steps:</t>
  </si>
  <si>
    <t>Table II.H 1. U.S. Trade in Goods of Affiliates, Industry of Affiliate by Transactor</t>
  </si>
  <si>
    <t>Table II.B 1. Balance Sheet of Affiliates, Industry of Affiliate by Account</t>
  </si>
  <si>
    <t>AmneInII.H1</t>
  </si>
  <si>
    <t>Line 18 Steps:</t>
  </si>
  <si>
    <t>Line 52 Steps:</t>
  </si>
  <si>
    <t>AmneInII.B1</t>
  </si>
  <si>
    <t>LaggedAmneInII.B1</t>
  </si>
  <si>
    <t>Line 22 steps:</t>
  </si>
  <si>
    <t>Source sheet from downloaded file</t>
  </si>
  <si>
    <t>Destination sheet in template</t>
  </si>
  <si>
    <t>Part-I-A1-A2</t>
  </si>
  <si>
    <t>Table I.A 2(1)</t>
  </si>
  <si>
    <t>Part-I-K1-R2</t>
  </si>
  <si>
    <t>Table I.R.1</t>
  </si>
  <si>
    <t>Table I.R.2</t>
  </si>
  <si>
    <t>Part-II-A1-A2</t>
  </si>
  <si>
    <t>Table II.A.1 (1)</t>
  </si>
  <si>
    <t>Part-II-B1-2-B12</t>
  </si>
  <si>
    <t>Table.II.B1-2</t>
  </si>
  <si>
    <t>Part-II-E1-E17</t>
  </si>
  <si>
    <t>II.B1</t>
  </si>
  <si>
    <t>II.H1</t>
  </si>
  <si>
    <t>YYYYv-PartI-A1-A9</t>
  </si>
  <si>
    <t>YYYYv-PartII-B1-B7</t>
  </si>
  <si>
    <t xml:space="preserve">          To affiliated foreigners </t>
  </si>
  <si>
    <t xml:space="preserve">                         Services</t>
  </si>
  <si>
    <t xml:space="preserve">                 Less: Sales by foreign affiliates to other foreign affiliates of the same parent</t>
  </si>
  <si>
    <t xml:space="preserve">                  Less: Costs and profits accruing to U.S. persons</t>
  </si>
  <si>
    <t xml:space="preserve">                 Plus: Bank affiliates (net payments)</t>
  </si>
  <si>
    <t xml:space="preserve">  Balance on current account (line 1 minus line 35, and ITA table 1.2, line 109)</t>
  </si>
  <si>
    <t xml:space="preserve">              U.S. content </t>
  </si>
  <si>
    <t xml:space="preserve">             Foreign content </t>
  </si>
  <si>
    <t>Equals: Exports of goods and services and income receipts, directional basis</t>
  </si>
  <si>
    <t xml:space="preserve">          To unaffiliated foreigners</t>
  </si>
  <si>
    <t xml:space="preserve">                    Services</t>
  </si>
  <si>
    <t xml:space="preserve">              To foreign affiliates of U.S. parents </t>
  </si>
  <si>
    <t xml:space="preserve">                 Less: Costs and profits accruing to foreign persons</t>
  </si>
  <si>
    <t xml:space="preserve">                     Other</t>
  </si>
  <si>
    <t xml:space="preserve">                 Plus: Bank affiliates  (net receipts)</t>
  </si>
  <si>
    <t xml:space="preserve">        Investment income, except on direct investment</t>
  </si>
  <si>
    <t xml:space="preserve">          From unaffiliated foreigners</t>
  </si>
  <si>
    <t xml:space="preserve">                    Goods</t>
  </si>
  <si>
    <t xml:space="preserve">          From affiliated foreigners </t>
  </si>
  <si>
    <t xml:space="preserve">              From foreign affiliates of U.S. parents</t>
  </si>
  <si>
    <t xml:space="preserve">                         Goods</t>
  </si>
  <si>
    <t xml:space="preserve">              From foreign parent groups of U.S. affiliates</t>
  </si>
  <si>
    <t xml:space="preserve">                  Sales by U.S. affiliates </t>
  </si>
  <si>
    <t xml:space="preserve">                  Less: U.S. affiliates' purchases of goods and services directly from abroad </t>
  </si>
  <si>
    <t xml:space="preserve">                       Compensation of employees of U.S. affiliates</t>
  </si>
  <si>
    <t xml:space="preserve">                       Other</t>
  </si>
  <si>
    <t xml:space="preserve">                 Less: Sales by U.S. affiliates to other U.S. affiliates of the same parent </t>
  </si>
  <si>
    <t xml:space="preserve">               Foreign content</t>
  </si>
  <si>
    <t xml:space="preserve">                   Value added by foreign affiliates of U.S. parents</t>
  </si>
  <si>
    <t xml:space="preserve">             U.S. content</t>
  </si>
  <si>
    <t xml:space="preserve">                 Value added by U.S. affiliates of foreign parents</t>
  </si>
  <si>
    <t xml:space="preserve">                 Other U.S. content </t>
  </si>
  <si>
    <t xml:space="preserve">Exports of goods and services and income receipts </t>
  </si>
  <si>
    <t>Less: Adjustment to convert direct investment receipts to a directional basis</t>
  </si>
  <si>
    <t xml:space="preserve">   Receipts resulting from exports of goods and services and sales by foreign affiliates </t>
  </si>
  <si>
    <t xml:space="preserve">      Exports of goods and services, total </t>
  </si>
  <si>
    <t xml:space="preserve">              Goods, balance of payments basis </t>
  </si>
  <si>
    <t xml:space="preserve">              Services </t>
  </si>
  <si>
    <t xml:space="preserve">                    Goods  </t>
  </si>
  <si>
    <t xml:space="preserve">              To foreign parent groups of U.S. affiliates</t>
  </si>
  <si>
    <t xml:space="preserve">                         Goods  </t>
  </si>
  <si>
    <t xml:space="preserve">      Net receipts by U.S. parents of direct investment income resulting from sales by their foreign affiliates </t>
  </si>
  <si>
    <t xml:space="preserve">                 Sales by foreign affiliates </t>
  </si>
  <si>
    <t xml:space="preserve">                 Less: Foreign affiliates' purchases of goods and services directly from the United States  </t>
  </si>
  <si>
    <t xml:space="preserve">                     Compensation of employees of foreign affiliates</t>
  </si>
  <si>
    <t xml:space="preserve"> Primary income receipts, except on direct investment </t>
  </si>
  <si>
    <t xml:space="preserve">          Portfolio investment income </t>
  </si>
  <si>
    <t xml:space="preserve">          Other investment income</t>
  </si>
  <si>
    <t xml:space="preserve">          Reserve asset income </t>
  </si>
  <si>
    <t xml:space="preserve">        Compensation of employees</t>
  </si>
  <si>
    <t>Secondary income (current transfer) receipts</t>
  </si>
  <si>
    <t xml:space="preserve">Imports of goods and services and income payments </t>
  </si>
  <si>
    <t xml:space="preserve">  Payments resulting from imports of goods and services and sales by U.S. affiliates </t>
  </si>
  <si>
    <t xml:space="preserve">      Imports of goods and services, total</t>
  </si>
  <si>
    <t xml:space="preserve">              Goods, balance of payments basis  </t>
  </si>
  <si>
    <t xml:space="preserve">              Services</t>
  </si>
  <si>
    <t xml:space="preserve">      Net payments to foreign parents of direct investment income resulting from sales by their U.S. affiliates </t>
  </si>
  <si>
    <t xml:space="preserve">  Primary income payments, except on direct investment</t>
  </si>
  <si>
    <t xml:space="preserve">      Compensation of employees </t>
  </si>
  <si>
    <t xml:space="preserve">Secondary income (current transfer) payments </t>
  </si>
  <si>
    <t xml:space="preserve">  Balance on goods and services (line 5 minus line 39, and ITA table 1.2, line 110).</t>
  </si>
  <si>
    <t xml:space="preserve">  Balance on goods, services, and net receipts from sales by affiliates (line 4 minus line 38)..</t>
  </si>
  <si>
    <t xml:space="preserve">          Sales to nonaffiliates and change in inventories, total </t>
  </si>
  <si>
    <t xml:space="preserve">                   Other foreign content </t>
  </si>
  <si>
    <t xml:space="preserve">   Source of the content of U.S. affiliates' sales and change in inventories:</t>
  </si>
  <si>
    <t xml:space="preserve">         Sales to nonaffiliates and change in inventories, total  </t>
  </si>
  <si>
    <t>Value</t>
  </si>
  <si>
    <t>Source sheet</t>
  </si>
  <si>
    <t>Table 2, line</t>
  </si>
  <si>
    <t>Table 2, line item</t>
  </si>
  <si>
    <t>Line 71 steps:</t>
  </si>
  <si>
    <t>Link to outward AMNE data</t>
  </si>
  <si>
    <t>Enter (4-digit) reference year being processed in this workbook:</t>
  </si>
  <si>
    <t>Default downloaded file name</t>
  </si>
  <si>
    <t>Tables A1-A2</t>
  </si>
  <si>
    <t>Tables K1-R2</t>
  </si>
  <si>
    <t>Tables B1-B12</t>
  </si>
  <si>
    <t>Table II.B1-2</t>
  </si>
  <si>
    <t>Tables E1-E17</t>
  </si>
  <si>
    <t>Table II.E.1</t>
  </si>
  <si>
    <t>Tables A1-A4</t>
  </si>
  <si>
    <t>PartI-A1-A4</t>
  </si>
  <si>
    <t>PartII-B1-B12</t>
  </si>
  <si>
    <t>Tables E1-E18</t>
  </si>
  <si>
    <t>PartII-E1-E18</t>
  </si>
  <si>
    <t>Table II. A 1(1)</t>
  </si>
  <si>
    <t>Table II.B 1</t>
  </si>
  <si>
    <t>Table II.E 1</t>
  </si>
  <si>
    <t>Revised benchmark statistics</t>
  </si>
  <si>
    <t>YYYYv-PartII-A1-A11</t>
  </si>
  <si>
    <t>YYYYv-PartII-H1-H8</t>
  </si>
  <si>
    <t>Link to inward AMNE data</t>
  </si>
  <si>
    <t>Tables A1-A9</t>
  </si>
  <si>
    <t>Tables A1-A11</t>
  </si>
  <si>
    <t>Tables B1-B7</t>
  </si>
  <si>
    <t>Tables H1-H8</t>
  </si>
  <si>
    <r>
      <t>Default downloaded file name</t>
    </r>
    <r>
      <rPr>
        <b/>
        <vertAlign val="superscript"/>
        <sz val="10"/>
        <rFont val="Arial"/>
        <family val="2"/>
      </rPr>
      <t>i</t>
    </r>
  </si>
  <si>
    <t>i. Default downloaded file names are expected to be consistently structured with a 4-digit year and lower-case vintage indicator taking the value of either “p” or “r.” For example, the file name for Tables A1-A9 for 2019 (as downloaded in February 2022) would be 2019p-PartI-A1-A9.xls.</t>
  </si>
  <si>
    <t>Link to International: Supplemental Statistics</t>
  </si>
  <si>
    <t>For assistance, please contact internationalaccounts@bea.gov with the subject “Ownership-Based Framework Support”</t>
  </si>
  <si>
    <t>OBF: Ownership-Based Framework</t>
  </si>
  <si>
    <t>All industries</t>
  </si>
  <si>
    <t>AmneInI.A2</t>
  </si>
  <si>
    <t>LaggedAmneInI.A2</t>
  </si>
  <si>
    <t>AmneInII.A2</t>
  </si>
  <si>
    <t>I.A2 (1)</t>
  </si>
  <si>
    <t>II.A2 (1)</t>
  </si>
  <si>
    <t xml:space="preserve">Less: Adjustment to convert direct investment payments to a directional basis </t>
  </si>
  <si>
    <t>Data item</t>
  </si>
  <si>
    <t>Assets, all foreign affiliates</t>
  </si>
  <si>
    <t>All countries</t>
  </si>
  <si>
    <t>Sales, all foreign affiliates</t>
  </si>
  <si>
    <t>Table I.A 2. Selected Data for Foreign Affiliates and U.S. Parents in All Industries 1-Continues</t>
  </si>
  <si>
    <t>Compensation of employees, all foreign affiliates</t>
  </si>
  <si>
    <t>Sales, MOFAs</t>
  </si>
  <si>
    <t>Table II.A 1. Selected Data for Foreign Affiliates in All Countries in Which Investment Was Reported 1–Continues</t>
  </si>
  <si>
    <t>Value added, MOFAs</t>
  </si>
  <si>
    <t>Assets, MOFAs</t>
  </si>
  <si>
    <t>Total</t>
  </si>
  <si>
    <t>Inventories, MOFAs</t>
  </si>
  <si>
    <t>AMNE data set</t>
  </si>
  <si>
    <t>AMNE table</t>
  </si>
  <si>
    <t>Total assets, (2)</t>
  </si>
  <si>
    <t>Actual</t>
  </si>
  <si>
    <t>Expected</t>
  </si>
  <si>
    <t>Sales, (5)</t>
  </si>
  <si>
    <t>Shipped to affiliates, as reported on affiliates' forms, To all affiliates, (2)</t>
  </si>
  <si>
    <t>U.S. imports of goods to U.S. parents, all foreign affiliates</t>
  </si>
  <si>
    <t>Value added, (7)</t>
  </si>
  <si>
    <t>Total, (1)</t>
  </si>
  <si>
    <t>Inventories, (4)</t>
  </si>
  <si>
    <t>To the host country 1/To other foreign affiliates 3, (7)</t>
  </si>
  <si>
    <t>To other foreign countries/To other foreign affiliates 3, (10)</t>
  </si>
  <si>
    <t>line 15</t>
  </si>
  <si>
    <t>line 21</t>
  </si>
  <si>
    <t>line 24</t>
  </si>
  <si>
    <t>line 49</t>
  </si>
  <si>
    <t>Use(s) in Table 2</t>
  </si>
  <si>
    <t>line 26</t>
  </si>
  <si>
    <t>line 71</t>
  </si>
  <si>
    <t>line 73</t>
  </si>
  <si>
    <t>Outward AMNE: Detailed data source sheets and line items</t>
  </si>
  <si>
    <t>Equals: Imports of goods and services and income payments, directional basis</t>
  </si>
  <si>
    <t>3. Sum to get total goods and services supplied by foreign affiliates to other foreign affiliates, MOFAs</t>
  </si>
  <si>
    <t>link to Outward AMNE Data Items</t>
  </si>
  <si>
    <t>Assets, MOFAs, 1-year lagged</t>
  </si>
  <si>
    <t>Assets, all foreign affiliates, 1-year lagged</t>
  </si>
  <si>
    <t>Inventories, MOFAs, 1-year lagged</t>
  </si>
  <si>
    <t>5. Apply ratio to inventories to get Inventories, all affiliates in reference year according to equation (3)</t>
  </si>
  <si>
    <t>Inward AMNE: Detailed data source sheets and line items</t>
  </si>
  <si>
    <t>Assets, all U.S. affiliates</t>
  </si>
  <si>
    <t>Table I.A 2. Selected Data of Affiliates by Industry of Affiliate–Continues</t>
  </si>
  <si>
    <t>Assets, all U.S. affiliates, 1-year lagged</t>
  </si>
  <si>
    <t>Sales, all U.S. affiliates</t>
  </si>
  <si>
    <t>Compensation of employees, all U.S. affiliates</t>
  </si>
  <si>
    <t>Compensation of employees, (7)</t>
  </si>
  <si>
    <t>U.S. imports of goods, all U.S. affiliates</t>
  </si>
  <si>
    <t>U.S. imports of goods shipped to affiliates, (10)</t>
  </si>
  <si>
    <t>U.S. exports of goods, all U.S. affiliates</t>
  </si>
  <si>
    <t>U.S. exports of goods shipped by affiliates, (9)</t>
  </si>
  <si>
    <t>Sales, MOUSAs</t>
  </si>
  <si>
    <t>Value added, MOUSAs</t>
  </si>
  <si>
    <t>Assets, MOUSAs</t>
  </si>
  <si>
    <t>Inventories, MOUSAs</t>
  </si>
  <si>
    <t>Assets, MOUSAs, 1-year lagged</t>
  </si>
  <si>
    <t>Inventories, MOUSAs, 1-year lagged</t>
  </si>
  <si>
    <t>Table II.A 2. Selected Data of Affiliates by Industry of Affiliate–Continues</t>
  </si>
  <si>
    <t>Inventories, (3)</t>
  </si>
  <si>
    <t>Imports shipped to affiliates, By the foreign parent group, (7)</t>
  </si>
  <si>
    <t>line 55</t>
  </si>
  <si>
    <t>line 58</t>
  </si>
  <si>
    <t>Exports shipped by affiliates, Total, (1)</t>
  </si>
  <si>
    <t>Exports shipped by affiliates, To the foreign parent group, (2)</t>
  </si>
  <si>
    <t>Imports shipped to affiliates, Total, (6)</t>
  </si>
  <si>
    <t>line 18</t>
  </si>
  <si>
    <t>line 52</t>
  </si>
  <si>
    <t>line 76</t>
  </si>
  <si>
    <t>line 78</t>
  </si>
  <si>
    <t>link to Inward AMNE data items</t>
  </si>
  <si>
    <t>5. Apply ratio to inventories to get Inventories, all U.S. affiliates in reference year according to equation (9)</t>
  </si>
  <si>
    <t>10. Apply ratio to inventories to get Inventories, all U.S. affiliates in prior year according to equation (9)</t>
  </si>
  <si>
    <r>
      <t>Note:</t>
    </r>
    <r>
      <rPr>
        <sz val="10"/>
        <rFont val="Arial"/>
        <family val="2"/>
      </rPr>
      <t xml:space="preserve"> Line 71 is computed in the OBF template and is equal to table 2, line 21 minus table 2, line 26 plus the change in inventories computed above.</t>
    </r>
  </si>
  <si>
    <r>
      <t>Note:</t>
    </r>
    <r>
      <rPr>
        <sz val="10"/>
        <rFont val="Arial"/>
        <family val="2"/>
      </rPr>
      <t xml:space="preserve"> Line 76 is computed in the OBF template and is equal to table 2, line 55 minus table 2, line 60 plus the change in inventories computed above.</t>
    </r>
  </si>
  <si>
    <t>Line 76 Steps:</t>
  </si>
  <si>
    <t>Line 78 Steps:</t>
  </si>
  <si>
    <t>link to Amne Computations</t>
  </si>
  <si>
    <t>Link to source</t>
  </si>
  <si>
    <t xml:space="preserve">Line 56: </t>
  </si>
  <si>
    <t xml:space="preserve">For each year of AMNE statistics that are being compiled, make a separate copy of this workbook and repeat steps 1-10. </t>
  </si>
  <si>
    <t>Total assets, (3)</t>
  </si>
  <si>
    <t>LaggedAmneOI.A2</t>
  </si>
  <si>
    <t>Annual statistics and preliminary benchmark statistics</t>
  </si>
  <si>
    <t>Annual statistics and benchmark statistics</t>
  </si>
  <si>
    <r>
      <t xml:space="preserve">Copy and paste data downloaded from the U.S. direct investment abroad (that is, outward AMNE) statistics for the reference year that will be processed by this workbook. (For details on locating the specific files required to complete this template, refer to Part III in </t>
    </r>
    <r>
      <rPr>
        <i/>
        <sz val="10"/>
        <rFont val="Arial"/>
        <family val="2"/>
      </rPr>
      <t>Ownership-Based Framework Technical Documentation</t>
    </r>
    <r>
      <rPr>
        <sz val="10"/>
        <rFont val="Arial"/>
        <family val="2"/>
      </rPr>
      <t xml:space="preserve">.)  See below for downloaded file names, source sheets in the downloaded files, and destination sheets in this workbook. </t>
    </r>
  </si>
  <si>
    <t>7. Apply ratio to sum to get sales by foreign affiliates to other foreign affiliates of the same parent according to equation (2)</t>
  </si>
  <si>
    <t>4. Compute ratio: U.S. imports of goods, all U.S. affiliates to Imports shipped to  MOUSAs</t>
  </si>
  <si>
    <t>NOTE. Line 56 will be computed in the OBF template as U.S. imports of goods, all U.S. affiliates plus table 2, line 53 according to equation (8) .</t>
  </si>
  <si>
    <t>4. Compute ratio: U.S. exports of goods, all U.S. affiliates to exports shipped by  MOUSAs</t>
  </si>
  <si>
    <t>5. Apply ratio to exports shipped to foreign parent groups by MOUSAs to get exports of goods to foreign parent groups of U.S. affiliates according to equation (6)</t>
  </si>
  <si>
    <t>6. Compute ratio: sales, all foreign affiliates to sales, MOFAs</t>
  </si>
  <si>
    <t>4. Compute ratio: assets, all foreign affiliates to assets, MOFAs</t>
  </si>
  <si>
    <t>9. Compute ratio: assets, all foreign affiliates, 1-year lagged to assets, MOFAs, 1-year lagged</t>
  </si>
  <si>
    <t>10. Apply ratio to inventories to get inventories, all affiliates in prior year according to equation (3)</t>
  </si>
  <si>
    <t>4. Compute ratio: sales, all foreign affiliates to sales, MOFAs</t>
  </si>
  <si>
    <t>4. Compute ratio: assets, all U.S. affiliates to assets, MOUSAs</t>
  </si>
  <si>
    <t>9. Compute ratio: assets, all U.S. affiliates, 1-year lagged to assets, MOUSAs, 1-year lagged</t>
  </si>
  <si>
    <t>1. Get value added, MOUSAs</t>
  </si>
  <si>
    <t>2. Get sales, all U.S. affiliates</t>
  </si>
  <si>
    <t>3. Get sales, MOUSAs</t>
  </si>
  <si>
    <t>4. Compute ratio: sales, all U.S. affiliates to sales, MOUSAs</t>
  </si>
  <si>
    <t>3. Select max of values in 1 and 2 above according to equation (1)</t>
  </si>
  <si>
    <t>5. Apply ratio to value added, MOFAs to get value added, all foreign affiliates according to equation (5)</t>
  </si>
  <si>
    <t>5. Apply ratio to value added, MOUSAs to get value added, all U.S. afffiliates according to equation (11)</t>
  </si>
  <si>
    <t>Orange highlighting in the Use(s) column indicates that the table-2 value comes directly from the data item in column A.</t>
  </si>
  <si>
    <t>Blue highlighting in the Use(s) column indicates that the table-2 value is calculated in a multistep calculation that uses the data item in column A along with other source data.</t>
  </si>
  <si>
    <t>U.S. exports of goods to all foreign affiliates</t>
  </si>
  <si>
    <t>U.S. parents' exports of goods to all foreign affiliates</t>
  </si>
  <si>
    <t>Goods and services supplied by MOFAs to other foreign affiliates in the host country</t>
  </si>
  <si>
    <t>Goods  and services supplied by MOFAs to other foreign affiliates in other foreign countries</t>
  </si>
  <si>
    <t>U.S. exports of goods shipped by  MOUSAs</t>
  </si>
  <si>
    <t>U.S. exports of goods shipped by MOUSAs to the foreign parent group</t>
  </si>
  <si>
    <t>U.S. imports of goods shipped to  MOUSAs</t>
  </si>
  <si>
    <t>Blue highlighting indicates that the table-2 value is based on a multistep calculation.</t>
  </si>
  <si>
    <t>Orange highlighting indicates that the table-2 value comes directly from a single data item in the source data.</t>
  </si>
  <si>
    <t>Table 2 data items based on multistep calculations using AMNE statistics</t>
  </si>
  <si>
    <t>Note: Equation references in this worksheet refer to numbered equations in Appendix A3 and A4 in the Technical Documentation.</t>
  </si>
  <si>
    <t>Data for this reference year are not yet published</t>
  </si>
  <si>
    <t xml:space="preserve">In flux; please wait until December of this year to process this reference year </t>
  </si>
  <si>
    <t>AMNE template for compiling ownership-based framework table 2 inputs</t>
  </si>
  <si>
    <t>n.a.</t>
  </si>
  <si>
    <t>p</t>
  </si>
  <si>
    <t>r</t>
  </si>
  <si>
    <t xml:space="preserve">DO NOT EDIT. This sheet will populate automatically. </t>
  </si>
  <si>
    <t>The current vintage for the reference year:</t>
  </si>
  <si>
    <t>Note: The current vintage is automatically generated. Do not edit.</t>
  </si>
  <si>
    <t>Link to tables on comprehensive
data page</t>
  </si>
  <si>
    <t>Copy and paste outward AMNE data downloaded for one year prior to the reference year as detailed below.</t>
  </si>
  <si>
    <t>Copy and paste inward AMNE data downloaded for one year prior to the reference year as detailed below.</t>
  </si>
  <si>
    <r>
      <t>The</t>
    </r>
    <r>
      <rPr>
        <sz val="10"/>
        <color theme="4"/>
        <rFont val="Arial"/>
        <family val="2"/>
      </rPr>
      <t xml:space="preserve"> </t>
    </r>
    <r>
      <rPr>
        <i/>
        <sz val="10"/>
        <color theme="4"/>
        <rFont val="Arial"/>
        <family val="2"/>
      </rPr>
      <t>OutwardAMNEDataItems</t>
    </r>
    <r>
      <rPr>
        <sz val="10"/>
        <rFont val="Arial"/>
        <family val="2"/>
      </rPr>
      <t xml:space="preserve"> worksheet will automatically pull 15 data items from the source data pasted in steps 2-3, which will be used directly in table 2 or used to compute table 2 line items.  Data users are advised to review the contents of the worksheet to verify that data values populate column G and that actual table content matches expected content.  The expected content can be compared to the actual content by visual inspection to ensure that “Expected” and “Actual” rows match for the AMNE data set, table, row, and columns. For example, to compare the expected versus actual data for "Assets, all foreign affiliates," data users should compare the contents of cells C6-F6 and cells C7-F7. If there are material discrepancies, data users are advised to double check that the source data sheets were correctly imported in steps 2-3.  If data were correctly imported, it could be that the format of the source data tables has changed, so the formulas for "Actual" rows of the sheet and column G may need to be up adjusted to reference the correct cells in the source data. The column "Source sheet" indicates the imported data sheet from which the data are to be retrieved for a particular data item.  The "Use(s) in table 2" columns link to the location where the data item is used in sheet </t>
    </r>
    <r>
      <rPr>
        <i/>
        <sz val="10"/>
        <color theme="4"/>
        <rFont val="Arial"/>
        <family val="2"/>
      </rPr>
      <t>AmneCompile</t>
    </r>
    <r>
      <rPr>
        <sz val="10"/>
        <rFont val="Arial"/>
        <family val="2"/>
      </rPr>
      <t xml:space="preserve">, which is the sheet that will feed into table 2. Do not edit the </t>
    </r>
    <r>
      <rPr>
        <i/>
        <sz val="10"/>
        <color theme="4"/>
        <rFont val="Arial"/>
        <family val="2"/>
      </rPr>
      <t>OutwardAMNEDataItems</t>
    </r>
    <r>
      <rPr>
        <sz val="10"/>
        <rFont val="Arial"/>
        <family val="2"/>
      </rPr>
      <t xml:space="preserve"> sheet unless changes in the structure of source data tables necessitate updates.</t>
    </r>
  </si>
  <si>
    <r>
      <t xml:space="preserve">Copy and paste data downloaded from the foreign direct investment in the United States (that is, inward AMNE) statistics for the reference year. (For details on locating the specific files required to complete this template, refer to Part III in </t>
    </r>
    <r>
      <rPr>
        <i/>
        <sz val="10"/>
        <rFont val="Arial"/>
        <family val="2"/>
      </rPr>
      <t>Ownership-Based Framework Technical Documentation</t>
    </r>
    <r>
      <rPr>
        <sz val="10"/>
        <rFont val="Arial"/>
        <family val="2"/>
      </rPr>
      <t xml:space="preserve">.)  See below for downloaded file names, source sheets in the downloaded files, and destination sheets in this workbook. </t>
    </r>
  </si>
  <si>
    <r>
      <t xml:space="preserve">The </t>
    </r>
    <r>
      <rPr>
        <i/>
        <sz val="10"/>
        <color theme="4"/>
        <rFont val="Arial"/>
        <family val="2"/>
      </rPr>
      <t>AmneComputations</t>
    </r>
    <r>
      <rPr>
        <sz val="10"/>
        <rFont val="Arial"/>
        <family val="2"/>
      </rPr>
      <t xml:space="preserve"> worksheet will automatically carry out multistep computations based on data from the </t>
    </r>
    <r>
      <rPr>
        <i/>
        <sz val="10"/>
        <color theme="4"/>
        <rFont val="Arial"/>
        <family val="2"/>
      </rPr>
      <t>OutwardAmneDataItems</t>
    </r>
    <r>
      <rPr>
        <sz val="10"/>
        <rFont val="Arial"/>
        <family val="2"/>
      </rPr>
      <t xml:space="preserve"> and the</t>
    </r>
    <r>
      <rPr>
        <sz val="10"/>
        <color theme="4"/>
        <rFont val="Arial"/>
        <family val="2"/>
      </rPr>
      <t xml:space="preserve"> </t>
    </r>
    <r>
      <rPr>
        <i/>
        <sz val="10"/>
        <color theme="4"/>
        <rFont val="Arial"/>
        <family val="2"/>
      </rPr>
      <t>InwardAmneDataItems</t>
    </r>
    <r>
      <rPr>
        <sz val="10"/>
        <rFont val="Arial"/>
        <family val="2"/>
      </rPr>
      <t xml:space="preserve"> worksheets.</t>
    </r>
  </si>
  <si>
    <r>
      <t xml:space="preserve">The </t>
    </r>
    <r>
      <rPr>
        <i/>
        <sz val="10"/>
        <color theme="4"/>
        <rFont val="Arial"/>
        <family val="2"/>
      </rPr>
      <t>AmneCompile</t>
    </r>
    <r>
      <rPr>
        <sz val="10"/>
        <rFont val="Arial"/>
        <family val="2"/>
      </rPr>
      <t xml:space="preserve"> worksheet will automatically populate based on data that come directly from a published AMNE table (via sheet</t>
    </r>
    <r>
      <rPr>
        <sz val="10"/>
        <color theme="4"/>
        <rFont val="Arial"/>
        <family val="2"/>
      </rPr>
      <t xml:space="preserve"> </t>
    </r>
    <r>
      <rPr>
        <i/>
        <sz val="10"/>
        <color theme="4"/>
        <rFont val="Arial"/>
        <family val="2"/>
      </rPr>
      <t>OutwardAmneDataItems</t>
    </r>
    <r>
      <rPr>
        <sz val="10"/>
        <rFont val="Arial"/>
        <family val="2"/>
      </rPr>
      <t xml:space="preserve"> or</t>
    </r>
    <r>
      <rPr>
        <sz val="10"/>
        <color theme="4"/>
        <rFont val="Arial"/>
        <family val="2"/>
      </rPr>
      <t xml:space="preserve"> </t>
    </r>
    <r>
      <rPr>
        <i/>
        <sz val="10"/>
        <color theme="4"/>
        <rFont val="Arial"/>
        <family val="2"/>
      </rPr>
      <t>InwardAmneDataItems</t>
    </r>
    <r>
      <rPr>
        <sz val="10"/>
        <rFont val="Arial"/>
        <family val="2"/>
      </rPr>
      <t xml:space="preserve">) or via a multistep computation in sheet </t>
    </r>
    <r>
      <rPr>
        <i/>
        <sz val="10"/>
        <color theme="4"/>
        <rFont val="Arial"/>
        <family val="2"/>
      </rPr>
      <t>AmneComputations</t>
    </r>
    <r>
      <rPr>
        <sz val="10"/>
        <rFont val="Arial"/>
        <family val="2"/>
      </rPr>
      <t xml:space="preserve">. No manual edits should be made to the sheet </t>
    </r>
    <r>
      <rPr>
        <i/>
        <sz val="10"/>
        <color theme="4"/>
        <rFont val="Arial"/>
        <family val="2"/>
      </rPr>
      <t>AmneCompile</t>
    </r>
    <r>
      <rPr>
        <sz val="10"/>
        <color indexed="56"/>
        <rFont val="Arial"/>
        <family val="2"/>
      </rPr>
      <t>.</t>
    </r>
  </si>
  <si>
    <t>Data items to be pasted into the Ownership-Based Framework table 2 template</t>
  </si>
  <si>
    <t>Note: This sheet will populate automatically. Do not edit unless changes in the structure of source data tables necessitate updates.</t>
  </si>
  <si>
    <r>
      <t>The</t>
    </r>
    <r>
      <rPr>
        <sz val="10"/>
        <color theme="4"/>
        <rFont val="Arial"/>
        <family val="2"/>
      </rPr>
      <t xml:space="preserve"> </t>
    </r>
    <r>
      <rPr>
        <i/>
        <sz val="10"/>
        <color theme="4"/>
        <rFont val="Arial"/>
        <family val="2"/>
      </rPr>
      <t>InwardAMNEDataItems</t>
    </r>
    <r>
      <rPr>
        <i/>
        <sz val="10"/>
        <rFont val="Arial"/>
        <family val="2"/>
      </rPr>
      <t xml:space="preserve"> </t>
    </r>
    <r>
      <rPr>
        <sz val="10"/>
        <rFont val="Arial"/>
        <family val="2"/>
      </rPr>
      <t xml:space="preserve">worksheet will automatically get 16 data items from the source data pasted in steps 5-6, which will be used directly in table 2 or used to compute table 2 line items.  Data users are advised to review the contents of the worksheet to verify that data values populate column G and that actual table content matches expected content.  The expected content can be compared to the actual content by visual inspection to ensure that the "Expected" and "Actual" rows match for the AMNE data set, table, row, and columns. For example, to compare the expected versus actual data for the data item "Assets, all U.S. affiliates", data users should compare the contents of cells C6-F6 and cells C7-F7. If there are material discrepancies, data users are advised to double check that the source data sheets were correctly imported in steps 5-6.  If an importing error does not appear to be the cause of the issue, review the "expected" cells and adjust the formulas in the "actual" rows of the sheet and column G, if necessary, to reference the correct cells in the source data.  The column "Source sheet" indicates the imported data sheet from which the data are to be retrieved for a particular data item.  The "Use(s) in table 2" columns link to the location where the data item is used in sheet </t>
    </r>
    <r>
      <rPr>
        <i/>
        <sz val="10"/>
        <color theme="4"/>
        <rFont val="Arial"/>
        <family val="2"/>
      </rPr>
      <t>AmneCompile</t>
    </r>
    <r>
      <rPr>
        <sz val="10"/>
        <rFont val="Arial"/>
        <family val="2"/>
      </rPr>
      <t xml:space="preserve">, which is the sheet that will feed into table 2. Do not edit the </t>
    </r>
    <r>
      <rPr>
        <i/>
        <sz val="10"/>
        <color theme="4"/>
        <rFont val="Arial"/>
        <family val="2"/>
      </rPr>
      <t>InwardAMNEDataItems</t>
    </r>
    <r>
      <rPr>
        <sz val="10"/>
        <rFont val="Arial"/>
        <family val="2"/>
      </rPr>
      <t xml:space="preserve"> sheet unless changes in the structure of source data tables necessitate updates.</t>
    </r>
  </si>
  <si>
    <t>2. Obtain U.S. exports of goods, all U.S. affiliates</t>
  </si>
  <si>
    <t>3. Obtain exports shipped by  MOUSAs</t>
  </si>
  <si>
    <t>1. Obtain U.S. exports of goods by U.S. parents, all foreign affiliates</t>
  </si>
  <si>
    <t>2. Obtain U.S. exports of goods to foreign affiliates, all foreign affiliates</t>
  </si>
  <si>
    <t>1. Obtain goods and services supplied by foreign affiliates to other foreign affiliates in the host country, MOFAs</t>
  </si>
  <si>
    <t>2. Obtain goods  and services supplied by foreign affiliates to other foreign affiliates in other foreign countries, MOFAs</t>
  </si>
  <si>
    <t>4. Obtain sales, all foreign affiliates</t>
  </si>
  <si>
    <t>5. Obtain sales, MOFAs</t>
  </si>
  <si>
    <t>2. Obtain U.S. imports of goods, all U.S. affiliates</t>
  </si>
  <si>
    <t>1. Obtain inventories, MOFAs</t>
  </si>
  <si>
    <t>2. Obtain assets, all foreign affiliates</t>
  </si>
  <si>
    <t>3. Obtain assets, MOFAs</t>
  </si>
  <si>
    <t>6. Obtain inventories, MOFAs, 1-year lagged</t>
  </si>
  <si>
    <t>7. Obtain assets, all foreign affiliates, 1-year lagged</t>
  </si>
  <si>
    <t>8. Obtain assets, MOFAs, 1-year lagged</t>
  </si>
  <si>
    <t>1. Obtain value added, MOFAs</t>
  </si>
  <si>
    <t>2. Obtain sales, all foreign affiliates</t>
  </si>
  <si>
    <t>3. Obtain sales, MOFAs</t>
  </si>
  <si>
    <t>1. Obtain inventories, MOUSAs</t>
  </si>
  <si>
    <t>2. Obtain assets, all U.S. affiliates</t>
  </si>
  <si>
    <t>3. Obtain assets, MOUSAs</t>
  </si>
  <si>
    <t>6. Obtain inventories, MOUSAs, 1-year lagged</t>
  </si>
  <si>
    <t>7. Obtain assets, all U.S. affiliates, 1-year lagged</t>
  </si>
  <si>
    <t>8. Obtain assets, MOUSAs, 1-year lagged</t>
  </si>
  <si>
    <t>1. Obtain exports shipped by affiliates to the foreign parent group, MOUSAs</t>
  </si>
  <si>
    <t>11. Subtract inventories, all foreign affiliates in prior year from inventories, all foreign affiliates in reference year to get change in inventories according to equation (4)</t>
  </si>
  <si>
    <t>11. Subtract inventories, all U.S. affiliates in prior year from inventories, all U.S. affiliates in reference year to get change in inventories according to equation (10)</t>
  </si>
  <si>
    <t>U.S. imports of goods shipped to MOUSAs by the foreign parent group</t>
  </si>
  <si>
    <r>
      <t xml:space="preserve">Note: Some table structures in the outward AMNE statistics differ depending on whether they come from the annual survey or from preliminary or revised releases of the benchmark survey. The worksheet </t>
    </r>
    <r>
      <rPr>
        <i/>
        <sz val="10"/>
        <color theme="4"/>
        <rFont val="Arial"/>
        <family val="2"/>
      </rPr>
      <t>OutwardAmneDataItems,</t>
    </r>
    <r>
      <rPr>
        <sz val="10"/>
        <rFont val="Arial"/>
        <family val="2"/>
      </rPr>
      <t xml:space="preserve"> which processes the data for incorporation in table 2, will account for these differences and draw data from the appropriate columns based on the reference year and latest vintage of the statistics available. Note that benchmark years for outward AMNE are those years ending in a "4" or a "9."</t>
    </r>
  </si>
  <si>
    <t>1. Obtain imports of goods shipped to affiliates by the foreign parent group, MOUSAs</t>
  </si>
  <si>
    <t>5. Apply ratio to imports shipped to MOUSAs by the foreign parent group to get imports of goods shipped to all U.S. affiliates by foreign parent groups according to equation (7)</t>
  </si>
  <si>
    <t>3. Obtain imports shipped to MOUSAs</t>
  </si>
  <si>
    <r>
      <t>This workbook will assist data users in preparing the activities of multinational enterprises (AMNEs) data for incorporation in Ownership-Based Framework table 2.   This worksheet</t>
    </r>
    <r>
      <rPr>
        <i/>
        <sz val="11"/>
        <color theme="4"/>
        <rFont val="Calibri"/>
        <family val="2"/>
      </rPr>
      <t xml:space="preserve"> START.HERE.AMNE</t>
    </r>
    <r>
      <rPr>
        <sz val="11"/>
        <rFont val="Calibri"/>
        <family val="2"/>
      </rPr>
      <t xml:space="preserve"> contains basic instructions. For additional details, see </t>
    </r>
    <r>
      <rPr>
        <i/>
        <sz val="11"/>
        <rFont val="Calibri"/>
        <family val="2"/>
      </rPr>
      <t>Ownership-Based Framework Technical Documentation</t>
    </r>
    <r>
      <rPr>
        <sz val="11"/>
        <rFont val="Calibri"/>
        <family val="2"/>
      </rPr>
      <t xml:space="preserve">, which is available on the "International Services: Supplemental Statistics" webpage (see link at right).  The AMNE template is intended for compiling statistics for reference years 2019 forward. Data users are advised to update this template and the </t>
    </r>
    <r>
      <rPr>
        <b/>
        <i/>
        <sz val="11"/>
        <color theme="4"/>
        <rFont val="Calibri"/>
        <family val="2"/>
      </rPr>
      <t>OwnershipBasedFramework_template</t>
    </r>
    <r>
      <rPr>
        <sz val="11"/>
        <rFont val="Calibri"/>
        <family val="2"/>
      </rPr>
      <t xml:space="preserve"> between December and May to ensure that it is based on the latest available source data published on AMNEs as well as the International Transactions Accounts (ITAs) and International Services (IS) statistics and to avoid potential mismatches in source-data vintages and availability compared to those underlying BEA’s published presentation of table 2.</t>
    </r>
  </si>
  <si>
    <r>
      <t xml:space="preserve">After the completion of steps 1-9, the contents of column C in the </t>
    </r>
    <r>
      <rPr>
        <i/>
        <sz val="10"/>
        <color theme="4"/>
        <rFont val="Arial"/>
        <family val="2"/>
      </rPr>
      <t>AMNECompile</t>
    </r>
    <r>
      <rPr>
        <sz val="10"/>
        <rFont val="Arial"/>
        <family val="2"/>
      </rPr>
      <t xml:space="preserve"> sheet in this template will be copied and pasted into the main </t>
    </r>
    <r>
      <rPr>
        <b/>
        <i/>
        <sz val="10"/>
        <color theme="4"/>
        <rFont val="Arial"/>
        <family val="2"/>
      </rPr>
      <t>OwnershipBasedFramework_template</t>
    </r>
    <r>
      <rPr>
        <sz val="10"/>
        <rFont val="Arial"/>
        <family val="2"/>
      </rPr>
      <t xml:space="preserve"> workbook at step 4 in that file.  For more information, see the </t>
    </r>
    <r>
      <rPr>
        <i/>
        <sz val="10"/>
        <color theme="4"/>
        <rFont val="Arial"/>
        <family val="2"/>
      </rPr>
      <t xml:space="preserve">START.HERE.OBF </t>
    </r>
    <r>
      <rPr>
        <sz val="10"/>
        <rFont val="Arial"/>
        <family val="2"/>
      </rPr>
      <t xml:space="preserve">worksheet in that workbook or the </t>
    </r>
    <r>
      <rPr>
        <i/>
        <sz val="10"/>
        <rFont val="Arial"/>
        <family val="2"/>
      </rPr>
      <t>Ownership-Based Framework Technical Documentation.</t>
    </r>
    <r>
      <rPr>
        <sz val="10"/>
        <rFont val="Arial"/>
        <family val="2"/>
      </rPr>
      <t xml:space="preserve"> Paste data (as values) into the appropriate column for the reference year in the </t>
    </r>
    <r>
      <rPr>
        <i/>
        <sz val="10"/>
        <color theme="4"/>
        <rFont val="Arial"/>
        <family val="2"/>
      </rPr>
      <t>AmneData</t>
    </r>
    <r>
      <rPr>
        <sz val="10"/>
        <rFont val="Arial"/>
        <family val="2"/>
      </rPr>
      <t xml:space="preserve"> sheet in the </t>
    </r>
    <r>
      <rPr>
        <b/>
        <i/>
        <sz val="10"/>
        <color theme="4"/>
        <rFont val="Arial"/>
        <family val="2"/>
      </rPr>
      <t>OwnershipBasedFramework_template</t>
    </r>
    <r>
      <rPr>
        <sz val="10"/>
        <rFont val="Arial"/>
        <family val="2"/>
      </rPr>
      <t>.</t>
    </r>
  </si>
  <si>
    <t>Last updated: December 2022</t>
  </si>
  <si>
    <t>Tables A1-A6</t>
  </si>
  <si>
    <t>PartI-A1-A6</t>
  </si>
  <si>
    <t>Tables R1-R3</t>
  </si>
  <si>
    <t>PartI-R1-R3</t>
  </si>
  <si>
    <t>PartII-A1-A4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</si>
</sst>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164" formatCode="#,##0.0"/>
    <numFmt numFmtId="165" formatCode="0.000"/>
  </numFmts>
  <fonts count="62" x14ac:knownFonts="1">
    <font>
      <sz val="10"/>
      <name val="Arial"/>
    </font>
    <font>
      <sz val="11"/>
      <color theme="1"/>
      <name val="Calibri"/>
      <family val="2"/>
      <scheme val="minor"/>
    </font>
    <font>
      <b/>
      <sz val="18"/>
      <name val="Arial"/>
      <family val="2"/>
    </font>
    <font>
      <b/>
      <sz val="12"/>
      <name val="Arial"/>
      <family val="2"/>
    </font>
    <font>
      <b/>
      <sz val="10"/>
      <name val="Arial"/>
      <family val="2"/>
    </font>
    <font>
      <sz val="10"/>
      <name val="Arial"/>
      <family val="2"/>
    </font>
    <font>
      <u/>
      <sz val="7.5"/>
      <color indexed="12"/>
      <name val="Arial"/>
      <family val="2"/>
    </font>
    <font>
      <b/>
      <i/>
      <sz val="10"/>
      <name val="Arial"/>
      <family val="2"/>
    </font>
    <font>
      <sz val="16"/>
      <name val="Arial"/>
      <family val="2"/>
    </font>
    <font>
      <sz val="10"/>
      <name val="Arial"/>
      <family val="2"/>
    </font>
    <font>
      <sz val="10"/>
      <name val="Arial"/>
      <family val="2"/>
    </font>
    <font>
      <sz val="10"/>
      <name val="Arial"/>
      <family val="2"/>
    </font>
    <font>
      <u/>
      <sz val="10"/>
      <color indexed="12"/>
      <name val="Arial"/>
      <family val="2"/>
    </font>
    <font>
      <b/>
      <sz val="18"/>
      <name val="Arial"/>
      <family val="2"/>
    </font>
    <font>
      <b/>
      <sz val="12"/>
      <name val="Arial"/>
      <family val="2"/>
    </font>
    <font>
      <sz val="10"/>
      <name val="Arial"/>
      <family val="2"/>
    </font>
    <font>
      <i/>
      <sz val="10"/>
      <name val="Arial"/>
      <family val="2"/>
    </font>
    <font>
      <sz val="10"/>
      <name val="Arial"/>
      <family val="2"/>
    </font>
    <font>
      <b/>
      <u/>
      <sz val="10"/>
      <name val="Arial"/>
      <family val="2"/>
    </font>
    <font>
      <sz val="10"/>
      <color indexed="56"/>
      <name val="Arial"/>
      <family val="2"/>
    </font>
    <font>
      <sz val="11"/>
      <color theme="1"/>
      <name val="Calibri"/>
      <family val="2"/>
      <scheme val="minor"/>
    </font>
    <font>
      <sz val="11"/>
      <color indexed="8"/>
      <name val="Calibri"/>
      <family val="2"/>
      <scheme val="minor"/>
    </font>
    <font>
      <b/>
      <i/>
      <sz val="10"/>
      <color rgb="FFFF0000"/>
      <name val="Arial"/>
      <family val="2"/>
    </font>
    <font>
      <sz val="10"/>
      <color theme="0" tint="-0.499984740745262"/>
      <name val="Arial"/>
      <family val="2"/>
    </font>
    <font>
      <sz val="10"/>
      <color theme="4"/>
      <name val="Arial"/>
      <family val="2"/>
    </font>
    <font>
      <i/>
      <sz val="10"/>
      <color theme="4"/>
      <name val="Arial"/>
      <family val="2"/>
    </font>
    <font>
      <b/>
      <i/>
      <sz val="10"/>
      <color theme="4"/>
      <name val="Arial"/>
      <family val="2"/>
    </font>
    <font>
      <sz val="12"/>
      <name val="Courier New"/>
      <family val="3"/>
    </font>
    <font>
      <b/>
      <u/>
      <sz val="10"/>
      <color theme="4"/>
      <name val="Arial"/>
      <family val="2"/>
    </font>
    <font>
      <b/>
      <sz val="11"/>
      <name val="Calibri"/>
      <family val="2"/>
    </font>
    <font>
      <b/>
      <vertAlign val="superscript"/>
      <sz val="10"/>
      <name val="Arial"/>
      <family val="2"/>
    </font>
    <font>
      <i/>
      <sz val="10"/>
      <color theme="0" tint="-0.499984740745262"/>
      <name val="Arial"/>
      <family val="2"/>
    </font>
    <font>
      <i/>
      <sz val="9"/>
      <name val="Arial"/>
      <family val="2"/>
    </font>
    <font>
      <b/>
      <i/>
      <u/>
      <sz val="9"/>
      <name val="Arial"/>
      <family val="2"/>
    </font>
    <font>
      <b/>
      <sz val="10"/>
      <color theme="4"/>
      <name val="Arial"/>
      <family val="2"/>
    </font>
    <font>
      <b/>
      <sz val="12"/>
      <color theme="9" tint="-0.249977111117893"/>
      <name val="Arial"/>
      <family val="2"/>
    </font>
    <font>
      <b/>
      <i/>
      <u/>
      <sz val="10"/>
      <color theme="4"/>
      <name val="Arial"/>
      <family val="2"/>
    </font>
    <font>
      <b/>
      <sz val="10"/>
      <color theme="0" tint="-0.499984740745262"/>
      <name val="Arial"/>
      <family val="2"/>
    </font>
    <font>
      <b/>
      <u/>
      <sz val="10"/>
      <color theme="0" tint="-0.499984740745262"/>
      <name val="Arial"/>
      <family val="2"/>
    </font>
    <font>
      <b/>
      <sz val="10"/>
      <color theme="0" tint="-0.499984740745262"/>
      <name val="Arial Narrow"/>
      <family val="2"/>
    </font>
    <font>
      <b/>
      <i/>
      <u/>
      <sz val="10"/>
      <color theme="0" tint="-0.499984740745262"/>
      <name val="Arial"/>
      <family val="2"/>
    </font>
    <font>
      <b/>
      <i/>
      <sz val="10"/>
      <color theme="0" tint="-0.499984740745262"/>
      <name val="Arial"/>
      <family val="2"/>
    </font>
    <font>
      <sz val="12"/>
      <name val="Calibri"/>
      <family val="2"/>
    </font>
    <font>
      <i/>
      <sz val="10"/>
      <color theme="1" tint="0.499984740745262"/>
      <name val="Arial"/>
      <family val="2"/>
    </font>
    <font>
      <sz val="12"/>
      <color rgb="FFFF0000"/>
      <name val="Arial"/>
      <family val="2"/>
    </font>
    <font>
      <i/>
      <sz val="11"/>
      <color rgb="FFFF0000"/>
      <name val="Calibri"/>
      <family val="2"/>
    </font>
    <font>
      <sz val="10"/>
      <color theme="0" tint="-0.34998626667073579"/>
      <name val="Arial"/>
      <family val="2"/>
    </font>
    <font>
      <i/>
      <sz val="10"/>
      <color rgb="FFFF0000"/>
      <name val="Arial"/>
      <family val="2"/>
    </font>
    <font>
      <i/>
      <u/>
      <sz val="10"/>
      <color theme="4"/>
      <name val="Arial"/>
      <family val="2"/>
    </font>
    <font>
      <i/>
      <u/>
      <sz val="10"/>
      <color indexed="12"/>
      <name val="Arial"/>
      <family val="2"/>
    </font>
    <font>
      <sz val="11"/>
      <name val="Calibri"/>
      <family val="2"/>
    </font>
    <font>
      <i/>
      <sz val="11"/>
      <color theme="4"/>
      <name val="Calibri"/>
      <family val="2"/>
    </font>
    <font>
      <i/>
      <sz val="11"/>
      <name val="Calibri"/>
      <family val="2"/>
    </font>
    <font>
      <b/>
      <i/>
      <sz val="11"/>
      <color theme="4"/>
      <name val="Calibri"/>
      <family val="2"/>
    </font>
    <font>
      <i/>
      <sz val="10"/>
      <color theme="1" tint="0.34998626667073579"/>
      <name val="Arial"/>
      <family val="2"/>
    </font>
    <font>
      <sz val="11"/>
      <color rgb="FFFF0000"/>
      <name val="Arial"/>
      <family val="2"/>
    </font>
    <font>
      <sz val="10"/>
      <color theme="0"/>
      <name val="Arial"/>
      <family val="2"/>
    </font>
    <font>
      <sz val="10"/>
      <name val="Arial"/>
      <family val="2"/>
    </font>
    <font>
      <sz val="10"/>
      <color rgb="FFFF0000"/>
      <name val="Arial"/>
      <family val="2"/>
    </font>
    <font>
      <b/>
      <sz val="10"/>
      <color rgb="FFFF0000"/>
      <name val="Arial"/>
      <family val="2"/>
    </font>
    <font>
      <u/>
      <sz val="11"/>
      <color theme="10"/>
      <name val="Calibri"/>
      <family val="2"/>
      <scheme val="minor"/>
    </font>
    <font>
      <sz val="10"/>
      <name val="Arial"/>
      <family val="2"/>
    </font>
  </fonts>
  <fills count="8">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6" tint="0.79998168889431442"/>
        <bgColor indexed="64"/>
      </patternFill>
    </fill>
  </fills>
  <borders count="17">
    <border>
      <left/>
      <right/>
      <top/>
      <bottom/>
      <diagonal/>
    </border>
    <border>
      <left/>
      <right/>
      <top style="double">
        <color indexed="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9">
    <xf numFmtId="0" fontId="0" fillId="0" borderId="0">
      <alignment vertical="top"/>
    </xf>
    <xf numFmtId="4" fontId="9" fillId="0" borderId="0" applyFont="0" applyFill="0" applyBorder="0" applyAlignment="0" applyProtection="0"/>
    <xf numFmtId="4" fontId="5" fillId="0" borderId="0" applyFont="0" applyFill="0" applyBorder="0" applyAlignment="0" applyProtection="0"/>
    <xf numFmtId="3" fontId="9" fillId="0" borderId="0" applyFont="0" applyFill="0" applyBorder="0" applyAlignment="0" applyProtection="0"/>
    <xf numFmtId="3" fontId="5" fillId="0" borderId="0" applyFont="0" applyFill="0" applyBorder="0" applyAlignment="0" applyProtection="0"/>
    <xf numFmtId="5" fontId="9" fillId="0" borderId="0" applyFont="0" applyFill="0" applyBorder="0" applyAlignment="0" applyProtection="0"/>
    <xf numFmtId="5" fontId="5" fillId="0" borderId="0" applyFont="0" applyFill="0" applyBorder="0" applyAlignment="0" applyProtection="0"/>
    <xf numFmtId="0" fontId="9" fillId="0" borderId="0" applyFont="0" applyFill="0" applyBorder="0" applyAlignment="0" applyProtection="0"/>
    <xf numFmtId="0" fontId="5" fillId="0" borderId="0" applyFont="0" applyFill="0" applyBorder="0" applyAlignment="0" applyProtection="0"/>
    <xf numFmtId="2" fontId="9" fillId="0" borderId="0" applyFont="0" applyFill="0" applyBorder="0" applyAlignment="0" applyProtection="0"/>
    <xf numFmtId="2" fontId="5" fillId="0" borderId="0" applyFont="0" applyFill="0" applyBorder="0" applyAlignment="0" applyProtection="0"/>
    <xf numFmtId="0" fontId="2" fillId="0" borderId="0" applyNumberFormat="0" applyFont="0" applyFill="0" applyAlignment="0" applyProtection="0"/>
    <xf numFmtId="0" fontId="13" fillId="0" borderId="0" applyNumberFormat="0" applyFont="0" applyFill="0" applyAlignment="0" applyProtection="0"/>
    <xf numFmtId="0" fontId="3" fillId="0" borderId="0" applyNumberFormat="0" applyFont="0" applyFill="0" applyAlignment="0" applyProtection="0"/>
    <xf numFmtId="0" fontId="14" fillId="0" borderId="0" applyNumberFormat="0" applyFont="0" applyFill="0" applyAlignment="0" applyProtection="0"/>
    <xf numFmtId="0" fontId="6"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10" fillId="0" borderId="0">
      <alignment vertical="top"/>
    </xf>
    <xf numFmtId="0" fontId="5" fillId="0" borderId="0">
      <alignment vertical="top"/>
    </xf>
    <xf numFmtId="0" fontId="5" fillId="0" borderId="0"/>
    <xf numFmtId="0" fontId="5" fillId="0" borderId="0"/>
    <xf numFmtId="0" fontId="5" fillId="0" borderId="0"/>
    <xf numFmtId="0" fontId="5" fillId="0" borderId="0"/>
    <xf numFmtId="0" fontId="11" fillId="0" borderId="0"/>
    <xf numFmtId="0" fontId="5" fillId="0" borderId="0"/>
    <xf numFmtId="0" fontId="5" fillId="0" borderId="0"/>
    <xf numFmtId="0" fontId="11" fillId="0" borderId="0"/>
    <xf numFmtId="0" fontId="5" fillId="0" borderId="0"/>
    <xf numFmtId="0" fontId="5" fillId="0" borderId="0"/>
    <xf numFmtId="0" fontId="11" fillId="0" borderId="0"/>
    <xf numFmtId="0" fontId="5" fillId="0" borderId="0"/>
    <xf numFmtId="0" fontId="5" fillId="0" borderId="0"/>
    <xf numFmtId="0" fontId="11" fillId="0" borderId="0"/>
    <xf numFmtId="0" fontId="5" fillId="0" borderId="0"/>
    <xf numFmtId="0" fontId="5" fillId="0" borderId="0"/>
    <xf numFmtId="0" fontId="5" fillId="0" borderId="0">
      <alignment vertical="top"/>
    </xf>
    <xf numFmtId="0" fontId="15" fillId="0" borderId="0"/>
    <xf numFmtId="0" fontId="5" fillId="0" borderId="0"/>
    <xf numFmtId="0" fontId="15" fillId="0" borderId="0"/>
    <xf numFmtId="0" fontId="5" fillId="0" borderId="0"/>
    <xf numFmtId="0" fontId="20" fillId="0" borderId="0"/>
    <xf numFmtId="0" fontId="2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5" fillId="0" borderId="0"/>
    <xf numFmtId="0" fontId="5" fillId="0" borderId="0"/>
    <xf numFmtId="0" fontId="5" fillId="0" borderId="0"/>
    <xf numFmtId="0" fontId="5" fillId="0" borderId="0"/>
    <xf numFmtId="0" fontId="5" fillId="0" borderId="0"/>
    <xf numFmtId="0" fontId="5" fillId="0" borderId="0"/>
    <xf numFmtId="10" fontId="9" fillId="0" borderId="0" applyFont="0" applyFill="0" applyBorder="0" applyAlignment="0" applyProtection="0"/>
    <xf numFmtId="10" fontId="5" fillId="0" borderId="0" applyFont="0" applyFill="0" applyBorder="0" applyAlignment="0" applyProtection="0"/>
    <xf numFmtId="0" fontId="9" fillId="0" borderId="1" applyNumberFormat="0" applyFont="0" applyBorder="0" applyAlignment="0" applyProtection="0"/>
    <xf numFmtId="0" fontId="5" fillId="0" borderId="1" applyNumberFormat="0" applyFont="0" applyBorder="0" applyAlignment="0" applyProtection="0"/>
    <xf numFmtId="0" fontId="57" fillId="0" borderId="0"/>
    <xf numFmtId="0" fontId="57" fillId="0" borderId="0"/>
    <xf numFmtId="0" fontId="60" fillId="0" borderId="0" applyNumberFormat="0" applyFill="0" applyBorder="0" applyAlignment="0" applyProtection="0"/>
    <xf numFmtId="0" fontId="5" fillId="0" borderId="0"/>
    <xf numFmtId="0" fontId="57" fillId="0" borderId="0"/>
    <xf numFmtId="0" fontId="61" fillId="0" borderId="0"/>
    <xf numFmtId="0" fontId="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cellStyleXfs>
  <cellXfs count="268">
    <xf numFmtId="0" fontId="0" fillId="0" borderId="0" xfId="0" applyAlignment="1"/>
    <xf numFmtId="0" fontId="5" fillId="0" borderId="0" xfId="0" applyFont="1" applyFill="1" applyBorder="1" applyAlignment="1"/>
    <xf numFmtId="0" fontId="5" fillId="0" borderId="0" xfId="0" applyFont="1" applyFill="1" applyAlignment="1"/>
    <xf numFmtId="0" fontId="16" fillId="0" borderId="0" xfId="0" applyFont="1" applyFill="1" applyAlignment="1"/>
    <xf numFmtId="3" fontId="5" fillId="2" borderId="5" xfId="0" applyNumberFormat="1" applyFont="1" applyFill="1" applyBorder="1" applyAlignment="1"/>
    <xf numFmtId="0" fontId="5" fillId="2" borderId="5" xfId="0" applyFont="1" applyFill="1" applyBorder="1" applyAlignment="1"/>
    <xf numFmtId="0" fontId="5" fillId="2" borderId="0" xfId="0" applyFont="1" applyFill="1" applyBorder="1" applyAlignment="1"/>
    <xf numFmtId="3" fontId="5" fillId="2" borderId="0" xfId="0" applyNumberFormat="1" applyFont="1" applyFill="1" applyBorder="1" applyAlignment="1"/>
    <xf numFmtId="165" fontId="5" fillId="2" borderId="0" xfId="0" applyNumberFormat="1" applyFont="1" applyFill="1" applyBorder="1" applyAlignment="1"/>
    <xf numFmtId="0" fontId="5" fillId="2" borderId="6" xfId="0" applyFont="1" applyFill="1" applyBorder="1" applyAlignment="1"/>
    <xf numFmtId="3" fontId="5" fillId="2" borderId="5" xfId="0" quotePrefix="1" applyNumberFormat="1" applyFont="1" applyFill="1" applyBorder="1" applyAlignment="1"/>
    <xf numFmtId="3" fontId="5" fillId="2" borderId="5" xfId="0" applyNumberFormat="1" applyFont="1" applyFill="1" applyBorder="1" applyAlignment="1">
      <alignment horizontal="right"/>
    </xf>
    <xf numFmtId="3" fontId="4" fillId="2" borderId="6" xfId="0" applyNumberFormat="1" applyFont="1" applyFill="1" applyBorder="1" applyAlignment="1"/>
    <xf numFmtId="0" fontId="0" fillId="3" borderId="0" xfId="0" applyFill="1" applyAlignment="1"/>
    <xf numFmtId="0" fontId="5" fillId="3" borderId="0" xfId="0" applyFont="1" applyFill="1" applyAlignment="1"/>
    <xf numFmtId="3" fontId="5" fillId="2" borderId="0" xfId="0" applyNumberFormat="1" applyFont="1" applyFill="1" applyBorder="1" applyAlignment="1">
      <alignment horizontal="right"/>
    </xf>
    <xf numFmtId="0" fontId="0" fillId="3" borderId="0" xfId="0" applyFill="1" applyAlignment="1">
      <alignment wrapText="1"/>
    </xf>
    <xf numFmtId="0" fontId="0" fillId="3" borderId="0" xfId="0" applyFill="1" applyAlignment="1">
      <alignment vertical="top"/>
    </xf>
    <xf numFmtId="3" fontId="5" fillId="3" borderId="0" xfId="0" applyNumberFormat="1" applyFont="1" applyFill="1" applyBorder="1" applyAlignment="1">
      <alignment horizontal="right"/>
    </xf>
    <xf numFmtId="3" fontId="5" fillId="3" borderId="0" xfId="0" applyNumberFormat="1" applyFont="1" applyFill="1" applyBorder="1" applyAlignment="1"/>
    <xf numFmtId="3" fontId="5" fillId="3" borderId="0" xfId="1" applyNumberFormat="1" applyFont="1" applyFill="1" applyBorder="1" applyAlignment="1"/>
    <xf numFmtId="0" fontId="5" fillId="3" borderId="5" xfId="0" applyFont="1" applyFill="1" applyBorder="1" applyAlignment="1"/>
    <xf numFmtId="0" fontId="0" fillId="3" borderId="5" xfId="0" applyFill="1" applyBorder="1" applyAlignment="1"/>
    <xf numFmtId="0" fontId="0" fillId="3" borderId="7" xfId="0" applyFill="1" applyBorder="1" applyAlignment="1"/>
    <xf numFmtId="0" fontId="0" fillId="3" borderId="10" xfId="0" applyFill="1" applyBorder="1" applyAlignment="1"/>
    <xf numFmtId="0" fontId="5" fillId="3" borderId="0" xfId="0" applyFont="1" applyFill="1" applyBorder="1" applyAlignment="1"/>
    <xf numFmtId="0" fontId="0" fillId="3" borderId="0" xfId="0" applyFill="1" applyBorder="1" applyAlignment="1"/>
    <xf numFmtId="0" fontId="22" fillId="3" borderId="0" xfId="0" applyFont="1" applyFill="1" applyAlignment="1"/>
    <xf numFmtId="164" fontId="4" fillId="3" borderId="0" xfId="0" applyNumberFormat="1" applyFont="1" applyFill="1" applyBorder="1" applyAlignment="1">
      <alignment horizontal="right"/>
    </xf>
    <xf numFmtId="0" fontId="5" fillId="3" borderId="0" xfId="0" applyFont="1" applyFill="1" applyBorder="1" applyAlignment="1">
      <alignment horizontal="center"/>
    </xf>
    <xf numFmtId="0" fontId="7" fillId="3" borderId="0" xfId="0" applyFont="1" applyFill="1" applyBorder="1" applyAlignment="1"/>
    <xf numFmtId="3" fontId="5" fillId="4" borderId="0" xfId="0" applyNumberFormat="1" applyFont="1" applyFill="1" applyBorder="1" applyAlignment="1">
      <alignment horizontal="right"/>
    </xf>
    <xf numFmtId="0" fontId="5" fillId="4" borderId="0" xfId="0" applyFont="1" applyFill="1" applyBorder="1" applyAlignment="1"/>
    <xf numFmtId="0" fontId="5" fillId="3" borderId="0" xfId="0" applyFont="1" applyFill="1" applyBorder="1" applyAlignment="1">
      <alignment horizontal="left" vertical="top" wrapText="1"/>
    </xf>
    <xf numFmtId="0" fontId="8" fillId="3" borderId="0" xfId="0" applyFont="1" applyFill="1" applyBorder="1" applyAlignment="1"/>
    <xf numFmtId="0" fontId="5" fillId="3" borderId="6" xfId="0" applyFont="1" applyFill="1" applyBorder="1" applyAlignment="1"/>
    <xf numFmtId="0" fontId="16" fillId="3" borderId="0" xfId="0" applyFont="1" applyFill="1" applyAlignment="1"/>
    <xf numFmtId="0" fontId="7" fillId="2" borderId="8" xfId="0" applyFont="1" applyFill="1" applyBorder="1" applyAlignment="1"/>
    <xf numFmtId="0" fontId="7" fillId="2" borderId="8" xfId="0" quotePrefix="1" applyFont="1" applyFill="1" applyBorder="1" applyAlignment="1"/>
    <xf numFmtId="3" fontId="4" fillId="2" borderId="6" xfId="1" applyNumberFormat="1" applyFont="1" applyFill="1" applyBorder="1" applyAlignment="1"/>
    <xf numFmtId="3" fontId="5" fillId="2" borderId="0" xfId="1" applyNumberFormat="1" applyFont="1" applyFill="1" applyBorder="1" applyAlignment="1"/>
    <xf numFmtId="0" fontId="4" fillId="3" borderId="0" xfId="0" applyFont="1" applyFill="1" applyBorder="1" applyAlignment="1"/>
    <xf numFmtId="0" fontId="24" fillId="3" borderId="0" xfId="0" applyFont="1" applyFill="1" applyAlignment="1"/>
    <xf numFmtId="0" fontId="4" fillId="3" borderId="7" xfId="0" applyFont="1" applyFill="1" applyBorder="1" applyAlignment="1">
      <alignment horizontal="center" vertical="center" wrapText="1"/>
    </xf>
    <xf numFmtId="0" fontId="5" fillId="4" borderId="10" xfId="0" applyFont="1" applyFill="1" applyBorder="1" applyAlignment="1">
      <alignment horizontal="center"/>
    </xf>
    <xf numFmtId="0" fontId="5" fillId="2" borderId="10" xfId="0" applyFont="1" applyFill="1" applyBorder="1" applyAlignment="1">
      <alignment horizontal="center"/>
    </xf>
    <xf numFmtId="0" fontId="5" fillId="3" borderId="10" xfId="0" applyFont="1" applyFill="1" applyBorder="1" applyAlignment="1">
      <alignment horizontal="center"/>
    </xf>
    <xf numFmtId="0" fontId="28" fillId="3" borderId="0" xfId="15" applyFont="1" applyFill="1" applyAlignment="1" applyProtection="1">
      <alignment horizontal="left" vertical="top" wrapText="1"/>
    </xf>
    <xf numFmtId="0" fontId="28" fillId="3" borderId="0" xfId="15" applyFont="1" applyFill="1" applyAlignment="1" applyProtection="1">
      <alignment vertical="top" wrapText="1"/>
    </xf>
    <xf numFmtId="0" fontId="5" fillId="3" borderId="0" xfId="15" applyFont="1" applyFill="1" applyAlignment="1" applyProtection="1">
      <alignment vertical="top" wrapText="1"/>
    </xf>
    <xf numFmtId="0" fontId="0" fillId="3" borderId="10" xfId="0" applyFill="1" applyBorder="1" applyAlignment="1">
      <alignment horizontal="left"/>
    </xf>
    <xf numFmtId="0" fontId="0" fillId="3" borderId="11" xfId="0" applyFill="1" applyBorder="1" applyAlignment="1">
      <alignment horizontal="left"/>
    </xf>
    <xf numFmtId="0" fontId="0" fillId="3" borderId="6" xfId="0" applyFill="1" applyBorder="1" applyAlignment="1"/>
    <xf numFmtId="0" fontId="4" fillId="3" borderId="15" xfId="15" applyFont="1" applyFill="1" applyBorder="1" applyAlignment="1" applyProtection="1">
      <alignment horizontal="left" vertical="top" wrapText="1"/>
    </xf>
    <xf numFmtId="0" fontId="4" fillId="3" borderId="8" xfId="0" applyFont="1" applyFill="1" applyBorder="1" applyAlignment="1">
      <alignment vertical="top" wrapText="1"/>
    </xf>
    <xf numFmtId="0" fontId="0" fillId="3" borderId="11" xfId="0" applyFill="1" applyBorder="1" applyAlignment="1"/>
    <xf numFmtId="0" fontId="4" fillId="3" borderId="0" xfId="0" applyFont="1" applyFill="1" applyAlignment="1">
      <alignment vertical="top"/>
    </xf>
    <xf numFmtId="0" fontId="4" fillId="3" borderId="16" xfId="0" applyFont="1" applyFill="1" applyBorder="1" applyAlignment="1">
      <alignment vertical="top" wrapText="1"/>
    </xf>
    <xf numFmtId="0" fontId="0" fillId="3" borderId="0" xfId="0" applyFill="1" applyAlignment="1">
      <alignment vertical="center"/>
    </xf>
    <xf numFmtId="0" fontId="28" fillId="3" borderId="0" xfId="15" applyFont="1" applyFill="1" applyAlignment="1" applyProtection="1">
      <alignment horizontal="left" vertical="center" wrapText="1"/>
    </xf>
    <xf numFmtId="0" fontId="5" fillId="3" borderId="0" xfId="0" applyFont="1" applyFill="1" applyBorder="1" applyAlignment="1">
      <alignment horizontal="left" indent="4"/>
    </xf>
    <xf numFmtId="0" fontId="12" fillId="3" borderId="0" xfId="15" applyFont="1" applyFill="1" applyBorder="1" applyAlignment="1" applyProtection="1"/>
    <xf numFmtId="0" fontId="4" fillId="3" borderId="0" xfId="0" applyFont="1" applyFill="1" applyAlignment="1">
      <alignment vertical="center"/>
    </xf>
    <xf numFmtId="0" fontId="5" fillId="3" borderId="10" xfId="0" applyFont="1" applyFill="1" applyBorder="1" applyAlignment="1">
      <alignment horizontal="left"/>
    </xf>
    <xf numFmtId="0" fontId="5" fillId="3" borderId="11" xfId="0" applyFont="1" applyFill="1" applyBorder="1" applyAlignment="1">
      <alignment horizontal="left"/>
    </xf>
    <xf numFmtId="0" fontId="5" fillId="3" borderId="7" xfId="0" applyFont="1" applyFill="1" applyBorder="1" applyAlignment="1">
      <alignment horizontal="left"/>
    </xf>
    <xf numFmtId="0" fontId="5" fillId="3" borderId="0" xfId="0" applyFont="1" applyFill="1" applyAlignment="1">
      <alignment horizontal="left" wrapText="1"/>
    </xf>
    <xf numFmtId="0" fontId="6" fillId="0" borderId="0" xfId="15" applyAlignment="1" applyProtection="1"/>
    <xf numFmtId="0" fontId="25" fillId="3" borderId="0" xfId="0" applyFont="1" applyFill="1" applyAlignment="1">
      <alignment horizontal="center"/>
    </xf>
    <xf numFmtId="0" fontId="16" fillId="3" borderId="0" xfId="0" applyFont="1" applyFill="1" applyBorder="1" applyAlignment="1"/>
    <xf numFmtId="164" fontId="5" fillId="3" borderId="13" xfId="0" applyNumberFormat="1" applyFont="1" applyFill="1" applyBorder="1" applyAlignment="1">
      <alignment horizontal="left" vertical="top" wrapText="1"/>
    </xf>
    <xf numFmtId="3" fontId="5" fillId="3" borderId="5" xfId="0" applyNumberFormat="1" applyFont="1" applyFill="1" applyBorder="1" applyAlignment="1">
      <alignment horizontal="left" vertical="top" wrapText="1"/>
    </xf>
    <xf numFmtId="164" fontId="5" fillId="3" borderId="12" xfId="0" applyNumberFormat="1" applyFont="1" applyFill="1" applyBorder="1" applyAlignment="1">
      <alignment horizontal="left" vertical="top" wrapText="1"/>
    </xf>
    <xf numFmtId="3" fontId="5" fillId="3" borderId="0" xfId="0" applyNumberFormat="1" applyFont="1" applyFill="1" applyBorder="1" applyAlignment="1">
      <alignment horizontal="left" vertical="top" wrapText="1"/>
    </xf>
    <xf numFmtId="0" fontId="5" fillId="0" borderId="0" xfId="0" applyFont="1" applyBorder="1" applyAlignment="1">
      <alignment horizontal="left"/>
    </xf>
    <xf numFmtId="0" fontId="5" fillId="3" borderId="0" xfId="0" applyFont="1" applyFill="1" applyBorder="1" applyAlignment="1">
      <alignment horizontal="left"/>
    </xf>
    <xf numFmtId="0" fontId="4" fillId="0" borderId="0" xfId="0" applyFont="1" applyBorder="1" applyAlignment="1">
      <alignment vertical="center"/>
    </xf>
    <xf numFmtId="0" fontId="28" fillId="3" borderId="0" xfId="0" applyFont="1" applyFill="1" applyBorder="1" applyAlignment="1">
      <alignment horizontal="left" vertical="top"/>
    </xf>
    <xf numFmtId="0" fontId="28" fillId="0" borderId="0" xfId="0" applyFont="1" applyBorder="1" applyAlignment="1">
      <alignment horizontal="left" vertical="top"/>
    </xf>
    <xf numFmtId="0" fontId="3" fillId="3" borderId="0" xfId="0" applyFont="1" applyFill="1" applyBorder="1" applyAlignment="1">
      <alignment horizontal="left" vertical="center"/>
    </xf>
    <xf numFmtId="0" fontId="4" fillId="3" borderId="0" xfId="0" applyFont="1" applyFill="1" applyBorder="1" applyAlignment="1">
      <alignment horizontal="left" vertical="top"/>
    </xf>
    <xf numFmtId="0" fontId="4" fillId="0" borderId="0" xfId="0" applyFont="1" applyBorder="1" applyAlignment="1">
      <alignment horizontal="left" vertical="top"/>
    </xf>
    <xf numFmtId="0" fontId="4" fillId="3" borderId="0" xfId="0" applyFont="1" applyFill="1" applyBorder="1" applyAlignment="1">
      <alignment vertical="center"/>
    </xf>
    <xf numFmtId="0" fontId="28" fillId="3" borderId="5" xfId="0" applyFont="1" applyFill="1" applyBorder="1" applyAlignment="1">
      <alignment horizontal="left" vertical="top"/>
    </xf>
    <xf numFmtId="3" fontId="5" fillId="3" borderId="6" xfId="0" applyNumberFormat="1" applyFont="1" applyFill="1" applyBorder="1" applyAlignment="1">
      <alignment horizontal="left" vertical="top" wrapText="1"/>
    </xf>
    <xf numFmtId="0" fontId="28" fillId="2" borderId="6" xfId="15" applyFont="1" applyFill="1" applyBorder="1" applyAlignment="1" applyProtection="1">
      <alignment horizontal="left" vertical="top"/>
    </xf>
    <xf numFmtId="0" fontId="28" fillId="3" borderId="6" xfId="0" applyFont="1" applyFill="1" applyBorder="1" applyAlignment="1">
      <alignment horizontal="left" vertical="top"/>
    </xf>
    <xf numFmtId="0" fontId="28" fillId="5" borderId="6" xfId="15" applyFont="1" applyFill="1" applyBorder="1" applyAlignment="1" applyProtection="1">
      <alignment horizontal="left" vertical="top"/>
    </xf>
    <xf numFmtId="0" fontId="18" fillId="3" borderId="5" xfId="0" applyFont="1" applyFill="1" applyBorder="1" applyAlignment="1">
      <alignment horizontal="left" vertical="top"/>
    </xf>
    <xf numFmtId="0" fontId="18" fillId="3" borderId="12" xfId="0" applyFont="1" applyFill="1" applyBorder="1" applyAlignment="1">
      <alignment horizontal="left" vertical="top"/>
    </xf>
    <xf numFmtId="164" fontId="5" fillId="3" borderId="14" xfId="0" applyNumberFormat="1" applyFont="1" applyFill="1" applyBorder="1" applyAlignment="1">
      <alignment horizontal="left" vertical="top" wrapText="1"/>
    </xf>
    <xf numFmtId="0" fontId="18" fillId="3" borderId="5" xfId="0" applyFont="1" applyFill="1" applyBorder="1" applyAlignment="1">
      <alignment vertical="top"/>
    </xf>
    <xf numFmtId="0" fontId="18" fillId="3" borderId="9" xfId="0" applyFont="1" applyFill="1" applyBorder="1" applyAlignment="1">
      <alignment horizontal="left" vertical="top"/>
    </xf>
    <xf numFmtId="3" fontId="5" fillId="3" borderId="3" xfId="0" applyNumberFormat="1" applyFont="1" applyFill="1" applyBorder="1" applyAlignment="1">
      <alignment horizontal="left" vertical="top"/>
    </xf>
    <xf numFmtId="3" fontId="5" fillId="3" borderId="4" xfId="0" applyNumberFormat="1" applyFont="1" applyFill="1" applyBorder="1" applyAlignment="1">
      <alignment horizontal="left" vertical="top"/>
    </xf>
    <xf numFmtId="0" fontId="5" fillId="3" borderId="3" xfId="0" applyFont="1" applyFill="1" applyBorder="1" applyAlignment="1">
      <alignment horizontal="left"/>
    </xf>
    <xf numFmtId="0" fontId="5" fillId="3" borderId="9" xfId="0" applyFont="1" applyFill="1" applyBorder="1" applyAlignment="1">
      <alignment horizontal="left"/>
    </xf>
    <xf numFmtId="164" fontId="28" fillId="3" borderId="4" xfId="15" applyNumberFormat="1" applyFont="1" applyFill="1" applyBorder="1" applyAlignment="1" applyProtection="1">
      <alignment vertical="top"/>
    </xf>
    <xf numFmtId="0" fontId="28" fillId="3" borderId="9" xfId="0" applyFont="1" applyFill="1" applyBorder="1" applyAlignment="1">
      <alignment vertical="top"/>
    </xf>
    <xf numFmtId="0" fontId="28" fillId="3" borderId="3" xfId="0" applyFont="1" applyFill="1" applyBorder="1" applyAlignment="1">
      <alignment vertical="top"/>
    </xf>
    <xf numFmtId="3" fontId="5" fillId="3" borderId="11" xfId="0" applyNumberFormat="1" applyFont="1" applyFill="1" applyBorder="1" applyAlignment="1">
      <alignment horizontal="left" vertical="top"/>
    </xf>
    <xf numFmtId="3" fontId="5" fillId="3" borderId="9" xfId="0" applyNumberFormat="1" applyFont="1" applyFill="1" applyBorder="1" applyAlignment="1">
      <alignment horizontal="left" vertical="top"/>
    </xf>
    <xf numFmtId="0" fontId="32" fillId="3" borderId="0" xfId="0" applyFont="1" applyFill="1" applyBorder="1" applyAlignment="1">
      <alignment horizontal="left"/>
    </xf>
    <xf numFmtId="0" fontId="33" fillId="3" borderId="7" xfId="0" applyFont="1" applyFill="1" applyBorder="1" applyAlignment="1">
      <alignment horizontal="left" vertical="top"/>
    </xf>
    <xf numFmtId="164" fontId="32" fillId="3" borderId="7" xfId="15" applyNumberFormat="1" applyFont="1" applyFill="1" applyBorder="1" applyAlignment="1" applyProtection="1">
      <alignment horizontal="left" vertical="center" textRotation="90"/>
    </xf>
    <xf numFmtId="164" fontId="32" fillId="3" borderId="11" xfId="15" applyNumberFormat="1" applyFont="1" applyFill="1" applyBorder="1" applyAlignment="1" applyProtection="1">
      <alignment horizontal="left" vertical="center" textRotation="90"/>
    </xf>
    <xf numFmtId="164" fontId="32" fillId="3" borderId="10" xfId="15" applyNumberFormat="1" applyFont="1" applyFill="1" applyBorder="1" applyAlignment="1" applyProtection="1">
      <alignment horizontal="left" vertical="center" textRotation="90"/>
    </xf>
    <xf numFmtId="0" fontId="32" fillId="0" borderId="0" xfId="0" applyFont="1" applyBorder="1" applyAlignment="1">
      <alignment horizontal="left"/>
    </xf>
    <xf numFmtId="0" fontId="18" fillId="3" borderId="2" xfId="0" applyFont="1" applyFill="1" applyBorder="1" applyAlignment="1">
      <alignment horizontal="left" vertical="top"/>
    </xf>
    <xf numFmtId="0" fontId="28" fillId="3" borderId="6" xfId="15" applyFont="1" applyFill="1" applyBorder="1" applyAlignment="1" applyProtection="1">
      <alignment horizontal="left" vertical="top"/>
    </xf>
    <xf numFmtId="0" fontId="5" fillId="3" borderId="0" xfId="0" applyFont="1" applyFill="1" applyAlignment="1">
      <alignment horizontal="left" vertical="top" wrapText="1"/>
    </xf>
    <xf numFmtId="0" fontId="5" fillId="0" borderId="0" xfId="0" applyFont="1" applyAlignment="1"/>
    <xf numFmtId="164" fontId="32" fillId="3" borderId="10" xfId="15" applyNumberFormat="1" applyFont="1" applyFill="1" applyBorder="1" applyAlignment="1" applyProtection="1">
      <alignment horizontal="left" vertical="top" textRotation="90"/>
    </xf>
    <xf numFmtId="0" fontId="5" fillId="3" borderId="13" xfId="0" applyFont="1" applyFill="1" applyBorder="1" applyAlignment="1">
      <alignment horizontal="left" vertical="top" wrapText="1"/>
    </xf>
    <xf numFmtId="164" fontId="32" fillId="3" borderId="11" xfId="15" applyNumberFormat="1" applyFont="1" applyFill="1" applyBorder="1" applyAlignment="1" applyProtection="1">
      <alignment horizontal="left" vertical="top" textRotation="90"/>
    </xf>
    <xf numFmtId="3" fontId="5" fillId="3" borderId="10" xfId="0" applyNumberFormat="1" applyFont="1" applyFill="1" applyBorder="1" applyAlignment="1">
      <alignment horizontal="left" vertical="top"/>
    </xf>
    <xf numFmtId="0" fontId="28" fillId="3" borderId="0" xfId="15" applyFont="1" applyFill="1" applyBorder="1" applyAlignment="1" applyProtection="1">
      <alignment horizontal="left" vertical="top"/>
    </xf>
    <xf numFmtId="164" fontId="28" fillId="3" borderId="3" xfId="15" applyNumberFormat="1" applyFont="1" applyFill="1" applyBorder="1" applyAlignment="1" applyProtection="1">
      <alignment vertical="top"/>
    </xf>
    <xf numFmtId="0" fontId="28" fillId="2" borderId="6" xfId="15" applyFont="1" applyFill="1" applyBorder="1" applyAlignment="1" applyProtection="1">
      <alignment vertical="top"/>
    </xf>
    <xf numFmtId="3" fontId="5" fillId="3" borderId="7" xfId="0" applyNumberFormat="1" applyFont="1" applyFill="1" applyBorder="1" applyAlignment="1">
      <alignment horizontal="left" vertical="top"/>
    </xf>
    <xf numFmtId="164" fontId="28" fillId="3" borderId="9" xfId="15" applyNumberFormat="1" applyFont="1" applyFill="1" applyBorder="1" applyAlignment="1" applyProtection="1">
      <alignment vertical="top"/>
    </xf>
    <xf numFmtId="0" fontId="28" fillId="3" borderId="5" xfId="15" applyFont="1" applyFill="1" applyBorder="1" applyAlignment="1" applyProtection="1">
      <alignment horizontal="left" vertical="top"/>
    </xf>
    <xf numFmtId="0" fontId="16" fillId="2" borderId="8" xfId="0" applyFont="1" applyFill="1" applyBorder="1" applyAlignment="1"/>
    <xf numFmtId="0" fontId="28" fillId="3" borderId="0" xfId="15" applyFont="1" applyFill="1" applyBorder="1" applyAlignment="1" applyProtection="1"/>
    <xf numFmtId="3" fontId="4" fillId="2" borderId="0" xfId="1" applyNumberFormat="1" applyFont="1" applyFill="1" applyBorder="1" applyAlignment="1"/>
    <xf numFmtId="0" fontId="4" fillId="2" borderId="6" xfId="0" applyFont="1" applyFill="1" applyBorder="1" applyAlignment="1"/>
    <xf numFmtId="0" fontId="34" fillId="3" borderId="0" xfId="0" applyFont="1" applyFill="1" applyBorder="1" applyAlignment="1"/>
    <xf numFmtId="0" fontId="25" fillId="3" borderId="0" xfId="0" applyFont="1" applyFill="1" applyBorder="1" applyAlignment="1">
      <alignment horizontal="center"/>
    </xf>
    <xf numFmtId="0" fontId="22" fillId="3" borderId="0" xfId="0" applyFont="1" applyFill="1" applyBorder="1" applyAlignment="1"/>
    <xf numFmtId="165" fontId="5" fillId="3" borderId="0" xfId="0" applyNumberFormat="1" applyFont="1" applyFill="1" applyBorder="1" applyAlignment="1"/>
    <xf numFmtId="3" fontId="4" fillId="3" borderId="0" xfId="1" applyNumberFormat="1" applyFont="1" applyFill="1" applyBorder="1" applyAlignment="1"/>
    <xf numFmtId="3" fontId="4" fillId="3" borderId="0" xfId="0" applyNumberFormat="1" applyFont="1" applyFill="1" applyBorder="1" applyAlignment="1"/>
    <xf numFmtId="0" fontId="16" fillId="3" borderId="5" xfId="0" applyFont="1" applyFill="1" applyBorder="1" applyAlignment="1"/>
    <xf numFmtId="0" fontId="28" fillId="3" borderId="10" xfId="15" applyFont="1" applyFill="1" applyBorder="1" applyAlignment="1" applyProtection="1"/>
    <xf numFmtId="0" fontId="36" fillId="3" borderId="10" xfId="0" applyFont="1" applyFill="1" applyBorder="1" applyAlignment="1"/>
    <xf numFmtId="0" fontId="28" fillId="3" borderId="10" xfId="0" applyFont="1" applyFill="1" applyBorder="1" applyAlignment="1"/>
    <xf numFmtId="0" fontId="23" fillId="3" borderId="10" xfId="0" applyFont="1" applyFill="1" applyBorder="1" applyAlignment="1">
      <alignment horizontal="center"/>
    </xf>
    <xf numFmtId="0" fontId="37" fillId="3" borderId="0" xfId="0" applyFont="1" applyFill="1" applyBorder="1" applyAlignment="1"/>
    <xf numFmtId="164" fontId="37" fillId="3" borderId="0" xfId="0" applyNumberFormat="1" applyFont="1" applyFill="1" applyBorder="1" applyAlignment="1">
      <alignment horizontal="right"/>
    </xf>
    <xf numFmtId="0" fontId="38" fillId="3" borderId="10" xfId="0" applyFont="1" applyFill="1" applyBorder="1" applyAlignment="1"/>
    <xf numFmtId="0" fontId="38" fillId="3" borderId="0" xfId="0" applyFont="1" applyFill="1" applyAlignment="1"/>
    <xf numFmtId="0" fontId="23" fillId="3" borderId="0" xfId="0" applyFont="1" applyFill="1" applyAlignment="1"/>
    <xf numFmtId="0" fontId="23" fillId="3" borderId="0" xfId="0" applyFont="1" applyFill="1" applyBorder="1" applyAlignment="1"/>
    <xf numFmtId="0" fontId="23" fillId="0" borderId="0" xfId="0" applyFont="1" applyFill="1" applyAlignment="1"/>
    <xf numFmtId="164" fontId="23" fillId="3" borderId="0" xfId="0" applyNumberFormat="1" applyFont="1" applyFill="1" applyBorder="1" applyAlignment="1">
      <alignment horizontal="right"/>
    </xf>
    <xf numFmtId="164" fontId="37" fillId="3" borderId="0" xfId="68" applyNumberFormat="1" applyFont="1" applyFill="1" applyBorder="1" applyAlignment="1">
      <alignment horizontal="right"/>
    </xf>
    <xf numFmtId="164" fontId="37" fillId="3" borderId="0" xfId="44" applyNumberFormat="1" applyFont="1" applyFill="1" applyBorder="1" applyAlignment="1">
      <alignment horizontal="right"/>
    </xf>
    <xf numFmtId="0" fontId="23" fillId="3" borderId="0" xfId="0" quotePrefix="1" applyFont="1" applyFill="1" applyBorder="1" applyAlignment="1">
      <alignment horizontal="left"/>
    </xf>
    <xf numFmtId="164" fontId="23" fillId="3" borderId="0" xfId="1" applyNumberFormat="1" applyFont="1" applyFill="1" applyBorder="1" applyAlignment="1">
      <alignment horizontal="right"/>
    </xf>
    <xf numFmtId="164" fontId="31" fillId="3" borderId="0" xfId="0" applyNumberFormat="1" applyFont="1" applyFill="1" applyBorder="1" applyAlignment="1">
      <alignment horizontal="right"/>
    </xf>
    <xf numFmtId="3" fontId="23" fillId="3" borderId="0" xfId="0" applyNumberFormat="1" applyFont="1" applyFill="1" applyBorder="1" applyAlignment="1">
      <alignment horizontal="right"/>
    </xf>
    <xf numFmtId="3" fontId="23" fillId="3" borderId="0" xfId="0" applyNumberFormat="1" applyFont="1" applyFill="1" applyBorder="1" applyAlignment="1"/>
    <xf numFmtId="0" fontId="38" fillId="3" borderId="0" xfId="15" applyFont="1" applyFill="1" applyBorder="1" applyAlignment="1" applyProtection="1"/>
    <xf numFmtId="0" fontId="23" fillId="0" borderId="0" xfId="0" applyFont="1" applyAlignment="1"/>
    <xf numFmtId="0" fontId="37" fillId="3" borderId="0" xfId="0" applyFont="1" applyFill="1" applyBorder="1" applyAlignment="1">
      <alignment vertical="top" wrapText="1" shrinkToFit="1"/>
    </xf>
    <xf numFmtId="165" fontId="23" fillId="3" borderId="0" xfId="0" applyNumberFormat="1" applyFont="1" applyFill="1" applyBorder="1" applyAlignment="1"/>
    <xf numFmtId="3" fontId="39" fillId="3" borderId="0" xfId="0" quotePrefix="1" applyNumberFormat="1" applyFont="1" applyFill="1" applyBorder="1" applyAlignment="1">
      <alignment horizontal="right"/>
    </xf>
    <xf numFmtId="3" fontId="37" fillId="3" borderId="0" xfId="1" applyNumberFormat="1" applyFont="1" applyFill="1" applyBorder="1" applyAlignment="1"/>
    <xf numFmtId="3" fontId="23" fillId="3" borderId="0" xfId="1" applyNumberFormat="1" applyFont="1" applyFill="1" applyBorder="1" applyAlignment="1">
      <alignment horizontal="right"/>
    </xf>
    <xf numFmtId="0" fontId="40" fillId="3" borderId="10" xfId="0" applyFont="1" applyFill="1" applyBorder="1" applyAlignment="1"/>
    <xf numFmtId="3" fontId="37" fillId="3" borderId="0" xfId="0" applyNumberFormat="1" applyFont="1" applyFill="1" applyBorder="1" applyAlignment="1">
      <alignment horizontal="right"/>
    </xf>
    <xf numFmtId="164" fontId="37" fillId="3" borderId="0" xfId="17" applyNumberFormat="1" applyFont="1" applyFill="1" applyBorder="1" applyAlignment="1">
      <alignment horizontal="right"/>
    </xf>
    <xf numFmtId="164" fontId="37" fillId="3" borderId="0" xfId="30" applyNumberFormat="1" applyFont="1" applyFill="1" applyBorder="1" applyAlignment="1">
      <alignment horizontal="right"/>
    </xf>
    <xf numFmtId="3" fontId="23" fillId="3" borderId="0" xfId="1" applyNumberFormat="1" applyFont="1" applyFill="1" applyBorder="1" applyAlignment="1"/>
    <xf numFmtId="0" fontId="23" fillId="3" borderId="0" xfId="0" applyFont="1" applyFill="1" applyBorder="1" applyAlignment="1">
      <alignment horizontal="left"/>
    </xf>
    <xf numFmtId="0" fontId="23" fillId="3" borderId="10" xfId="0" applyFont="1" applyFill="1" applyBorder="1" applyAlignment="1"/>
    <xf numFmtId="0" fontId="37" fillId="3" borderId="10" xfId="0" applyFont="1" applyFill="1" applyBorder="1" applyAlignment="1">
      <alignment horizontal="center"/>
    </xf>
    <xf numFmtId="0" fontId="41" fillId="3" borderId="0" xfId="0" applyFont="1" applyFill="1" applyBorder="1" applyAlignment="1"/>
    <xf numFmtId="164" fontId="23" fillId="3" borderId="0" xfId="0" applyNumberFormat="1" applyFont="1" applyFill="1" applyBorder="1" applyAlignment="1">
      <alignment horizontal="right" vertical="center"/>
    </xf>
    <xf numFmtId="3" fontId="23" fillId="3" borderId="0" xfId="0" quotePrefix="1" applyNumberFormat="1" applyFont="1" applyFill="1" applyBorder="1" applyAlignment="1"/>
    <xf numFmtId="0" fontId="38" fillId="3" borderId="10" xfId="15" applyFont="1" applyFill="1" applyBorder="1" applyAlignment="1" applyProtection="1"/>
    <xf numFmtId="0" fontId="23" fillId="3" borderId="11" xfId="0" applyFont="1" applyFill="1" applyBorder="1" applyAlignment="1">
      <alignment horizontal="center"/>
    </xf>
    <xf numFmtId="0" fontId="23" fillId="3" borderId="6" xfId="0" applyFont="1" applyFill="1" applyBorder="1" applyAlignment="1"/>
    <xf numFmtId="3" fontId="23" fillId="3" borderId="6" xfId="0" applyNumberFormat="1" applyFont="1" applyFill="1" applyBorder="1" applyAlignment="1">
      <alignment horizontal="right"/>
    </xf>
    <xf numFmtId="0" fontId="16" fillId="3" borderId="7" xfId="0" applyFont="1" applyFill="1" applyBorder="1" applyAlignment="1">
      <alignment horizontal="center"/>
    </xf>
    <xf numFmtId="0" fontId="16" fillId="3" borderId="0" xfId="0" applyFont="1" applyFill="1" applyAlignment="1">
      <alignment vertical="top"/>
    </xf>
    <xf numFmtId="0" fontId="16" fillId="3" borderId="0" xfId="0" applyFont="1" applyFill="1">
      <alignment vertical="top"/>
    </xf>
    <xf numFmtId="0" fontId="5" fillId="3" borderId="0" xfId="0" applyFont="1" applyFill="1" applyAlignment="1">
      <alignment horizontal="left" vertical="top" wrapText="1"/>
    </xf>
    <xf numFmtId="0" fontId="5" fillId="3" borderId="0" xfId="0" applyFont="1" applyFill="1" applyAlignment="1">
      <alignment horizontal="left"/>
    </xf>
    <xf numFmtId="164" fontId="16" fillId="3" borderId="0" xfId="0" applyNumberFormat="1" applyFont="1" applyFill="1" applyBorder="1" applyAlignment="1">
      <alignment horizontal="right"/>
    </xf>
    <xf numFmtId="14" fontId="43" fillId="0" borderId="0" xfId="0" applyNumberFormat="1" applyFont="1" applyFill="1" applyAlignment="1">
      <alignment horizontal="center" wrapText="1"/>
    </xf>
    <xf numFmtId="3" fontId="5" fillId="2" borderId="8" xfId="0" applyNumberFormat="1" applyFont="1" applyFill="1" applyBorder="1" applyAlignment="1"/>
    <xf numFmtId="0" fontId="5" fillId="2" borderId="0" xfId="0" applyFont="1" applyFill="1" applyBorder="1" applyAlignment="1">
      <alignment wrapText="1"/>
    </xf>
    <xf numFmtId="0" fontId="5" fillId="2" borderId="0" xfId="0" applyFont="1" applyFill="1" applyBorder="1" applyAlignment="1">
      <alignment horizontal="left" wrapText="1"/>
    </xf>
    <xf numFmtId="18" fontId="5" fillId="3" borderId="0" xfId="0" applyNumberFormat="1" applyFont="1" applyFill="1" applyBorder="1" applyAlignment="1"/>
    <xf numFmtId="0" fontId="4" fillId="3" borderId="0" xfId="0" applyFont="1" applyFill="1" applyBorder="1" applyAlignment="1">
      <alignment horizontal="center"/>
    </xf>
    <xf numFmtId="0" fontId="4" fillId="3" borderId="0" xfId="0" applyFont="1" applyFill="1" applyBorder="1" applyAlignment="1">
      <alignment horizontal="left" vertical="center"/>
    </xf>
    <xf numFmtId="0" fontId="5" fillId="3" borderId="0" xfId="0" applyFont="1" applyFill="1" applyBorder="1" applyAlignment="1">
      <alignment vertical="top" wrapText="1"/>
    </xf>
    <xf numFmtId="14" fontId="0" fillId="3" borderId="0" xfId="0" applyNumberFormat="1" applyFill="1" applyAlignment="1"/>
    <xf numFmtId="0" fontId="16" fillId="3" borderId="0" xfId="0" applyFont="1" applyFill="1" applyAlignment="1">
      <alignment horizontal="right" vertical="top"/>
    </xf>
    <xf numFmtId="0" fontId="5" fillId="3" borderId="0" xfId="0" applyFont="1" applyFill="1" applyAlignment="1">
      <alignment horizontal="right"/>
    </xf>
    <xf numFmtId="0" fontId="46" fillId="3" borderId="0" xfId="0" applyFont="1" applyFill="1" applyBorder="1" applyAlignment="1">
      <alignment vertical="center"/>
    </xf>
    <xf numFmtId="0" fontId="46" fillId="3" borderId="0" xfId="0" applyFont="1" applyFill="1" applyAlignment="1"/>
    <xf numFmtId="0" fontId="46" fillId="3" borderId="0" xfId="0" applyFont="1" applyFill="1" applyBorder="1" applyAlignment="1">
      <alignment horizontal="center"/>
    </xf>
    <xf numFmtId="0" fontId="46" fillId="3" borderId="0" xfId="0" applyFont="1" applyFill="1" applyAlignment="1">
      <alignment horizontal="left" vertical="top" wrapText="1"/>
    </xf>
    <xf numFmtId="0" fontId="46" fillId="3" borderId="0" xfId="0" applyFont="1" applyFill="1" applyBorder="1" applyAlignment="1">
      <alignment horizontal="center" vertical="center"/>
    </xf>
    <xf numFmtId="0" fontId="27" fillId="7" borderId="2" xfId="0" applyFont="1" applyFill="1" applyBorder="1" applyAlignment="1">
      <alignment horizontal="center" vertical="center"/>
    </xf>
    <xf numFmtId="0" fontId="5" fillId="3" borderId="0" xfId="0" applyFont="1" applyFill="1" applyAlignment="1">
      <alignment vertical="top"/>
    </xf>
    <xf numFmtId="0" fontId="5" fillId="3" borderId="13" xfId="0" applyFont="1" applyFill="1" applyBorder="1" applyAlignment="1">
      <alignment vertical="top"/>
    </xf>
    <xf numFmtId="0" fontId="4" fillId="3" borderId="16" xfId="0" applyFont="1" applyFill="1" applyBorder="1" applyAlignment="1">
      <alignment horizontal="left" vertical="top" wrapText="1"/>
    </xf>
    <xf numFmtId="0" fontId="29" fillId="0" borderId="8" xfId="0" applyFont="1" applyBorder="1" applyAlignment="1">
      <alignment vertical="top" wrapText="1"/>
    </xf>
    <xf numFmtId="0" fontId="48" fillId="3" borderId="13" xfId="15" applyFont="1" applyFill="1" applyBorder="1" applyAlignment="1" applyProtection="1"/>
    <xf numFmtId="0" fontId="48" fillId="3" borderId="14" xfId="15" applyFont="1" applyFill="1" applyBorder="1" applyAlignment="1" applyProtection="1"/>
    <xf numFmtId="0" fontId="25" fillId="3" borderId="14" xfId="0" applyFont="1" applyFill="1" applyBorder="1" applyAlignment="1"/>
    <xf numFmtId="0" fontId="49" fillId="3" borderId="14" xfId="15" applyFont="1" applyFill="1" applyBorder="1" applyAlignment="1" applyProtection="1"/>
    <xf numFmtId="0" fontId="48" fillId="3" borderId="12" xfId="15" applyFont="1" applyFill="1" applyBorder="1" applyAlignment="1" applyProtection="1"/>
    <xf numFmtId="0" fontId="28" fillId="3" borderId="0" xfId="15" applyFont="1" applyFill="1" applyAlignment="1" applyProtection="1">
      <alignment horizontal="left"/>
    </xf>
    <xf numFmtId="0" fontId="54" fillId="3" borderId="0" xfId="0" applyFont="1" applyFill="1" applyAlignment="1">
      <alignment vertical="top"/>
    </xf>
    <xf numFmtId="0" fontId="54" fillId="3" borderId="0" xfId="0" applyFont="1" applyFill="1">
      <alignment vertical="top"/>
    </xf>
    <xf numFmtId="0" fontId="4" fillId="3" borderId="5" xfId="0" applyFont="1" applyFill="1" applyBorder="1" applyAlignment="1">
      <alignment horizontal="center" vertical="center" wrapText="1"/>
    </xf>
    <xf numFmtId="0" fontId="4" fillId="3" borderId="12" xfId="0" applyFont="1" applyFill="1" applyBorder="1" applyAlignment="1">
      <alignment horizontal="center" vertical="center"/>
    </xf>
    <xf numFmtId="0" fontId="4" fillId="3" borderId="0" xfId="0" applyFont="1" applyFill="1" applyAlignment="1">
      <alignment horizontal="center" vertical="center"/>
    </xf>
    <xf numFmtId="0" fontId="5" fillId="3" borderId="0" xfId="0" applyFont="1" applyFill="1" applyAlignment="1">
      <alignment vertical="center"/>
    </xf>
    <xf numFmtId="0" fontId="28" fillId="2" borderId="8" xfId="15" applyFont="1" applyFill="1" applyBorder="1" applyAlignment="1" applyProtection="1"/>
    <xf numFmtId="0" fontId="5" fillId="2" borderId="6" xfId="0" applyFont="1" applyFill="1" applyBorder="1" applyAlignment="1">
      <alignment horizontal="left" wrapText="1"/>
    </xf>
    <xf numFmtId="0" fontId="0" fillId="0" borderId="0" xfId="0" applyAlignment="1"/>
    <xf numFmtId="0" fontId="56" fillId="3" borderId="0" xfId="0" applyFont="1" applyFill="1" applyBorder="1" applyAlignment="1">
      <alignment horizontal="left"/>
    </xf>
    <xf numFmtId="0" fontId="55" fillId="3" borderId="0" xfId="0" applyFont="1" applyFill="1" applyBorder="1" applyAlignment="1"/>
    <xf numFmtId="0" fontId="58" fillId="3" borderId="0" xfId="0" applyFont="1" applyFill="1" applyBorder="1" applyAlignment="1">
      <alignment horizontal="left"/>
    </xf>
    <xf numFmtId="0" fontId="59" fillId="3" borderId="0" xfId="0" applyFont="1" applyFill="1" applyBorder="1" applyAlignment="1">
      <alignment horizontal="left" vertical="top"/>
    </xf>
    <xf numFmtId="0" fontId="58" fillId="3" borderId="0" xfId="0" applyFont="1" applyFill="1" applyBorder="1" applyAlignment="1">
      <alignment horizontal="left" wrapText="1"/>
    </xf>
    <xf numFmtId="0" fontId="59" fillId="3" borderId="0" xfId="0" applyFont="1" applyFill="1" applyBorder="1" applyAlignment="1">
      <alignment horizontal="left" vertical="top" wrapText="1"/>
    </xf>
    <xf numFmtId="0" fontId="0" fillId="0" borderId="0" xfId="0" applyAlignment="1"/>
    <xf numFmtId="0" fontId="28" fillId="3" borderId="0" xfId="15" applyFont="1" applyFill="1" applyBorder="1" applyAlignment="1" applyProtection="1">
      <alignment horizontal="left" vertical="center"/>
    </xf>
    <xf numFmtId="0" fontId="5" fillId="3" borderId="0" xfId="0" applyFont="1" applyFill="1" applyAlignment="1">
      <alignment horizontal="left" vertical="top" wrapText="1"/>
    </xf>
    <xf numFmtId="0" fontId="50" fillId="6" borderId="8" xfId="0" applyFont="1" applyFill="1" applyBorder="1" applyAlignment="1">
      <alignment horizontal="left" vertical="top" wrapText="1" indent="1"/>
    </xf>
    <xf numFmtId="0" fontId="18" fillId="3" borderId="0" xfId="0" applyFont="1" applyFill="1" applyAlignment="1">
      <alignment horizontal="left" vertical="center" wrapText="1"/>
    </xf>
    <xf numFmtId="0" fontId="28" fillId="3" borderId="0" xfId="15" applyFont="1" applyFill="1" applyAlignment="1" applyProtection="1">
      <alignment horizontal="left" vertical="top" wrapText="1"/>
    </xf>
    <xf numFmtId="0" fontId="28" fillId="3" borderId="0" xfId="15" applyFont="1" applyFill="1" applyAlignment="1" applyProtection="1">
      <alignment horizontal="left" vertical="top"/>
    </xf>
    <xf numFmtId="0" fontId="18" fillId="3" borderId="0" xfId="0" applyFont="1" applyFill="1" applyAlignment="1">
      <alignment horizontal="left" vertical="top" wrapText="1"/>
    </xf>
    <xf numFmtId="0" fontId="5" fillId="3" borderId="5" xfId="0" applyFont="1" applyFill="1" applyBorder="1" applyAlignment="1">
      <alignment horizontal="left" vertical="top" wrapText="1"/>
    </xf>
    <xf numFmtId="0" fontId="5" fillId="3" borderId="0" xfId="0" applyFont="1" applyFill="1" applyAlignment="1">
      <alignment horizontal="left" vertical="top"/>
    </xf>
    <xf numFmtId="0" fontId="16" fillId="3" borderId="0" xfId="0" applyFont="1" applyFill="1" applyAlignment="1">
      <alignment horizontal="left" vertical="top" wrapText="1"/>
    </xf>
    <xf numFmtId="0" fontId="3" fillId="3" borderId="0" xfId="0" applyFont="1" applyFill="1" applyBorder="1" applyAlignment="1">
      <alignment horizontal="center" vertical="center"/>
    </xf>
    <xf numFmtId="0" fontId="45" fillId="0" borderId="0" xfId="0" applyFont="1" applyAlignment="1">
      <alignment horizontal="left" wrapText="1"/>
    </xf>
    <xf numFmtId="0" fontId="47" fillId="3" borderId="0" xfId="0" applyFont="1" applyFill="1" applyAlignment="1">
      <alignment horizontal="left" vertical="top" indent="11"/>
    </xf>
    <xf numFmtId="0" fontId="42" fillId="3" borderId="0" xfId="0" applyFont="1" applyFill="1" applyBorder="1" applyAlignment="1">
      <alignment horizontal="left" wrapText="1"/>
    </xf>
    <xf numFmtId="0" fontId="16" fillId="3" borderId="0" xfId="0" applyFont="1" applyFill="1" applyAlignment="1">
      <alignment horizontal="left" vertical="center" wrapText="1"/>
    </xf>
    <xf numFmtId="0" fontId="16" fillId="3" borderId="0" xfId="0" applyFont="1" applyFill="1" applyAlignment="1">
      <alignment horizontal="right"/>
    </xf>
    <xf numFmtId="0" fontId="46" fillId="3" borderId="0" xfId="0" applyFont="1" applyFill="1" applyBorder="1" applyAlignment="1">
      <alignment horizontal="center" vertical="center"/>
    </xf>
    <xf numFmtId="0" fontId="35" fillId="3" borderId="0" xfId="0" applyFont="1" applyFill="1" applyAlignment="1">
      <alignment horizontal="left" vertical="center" wrapText="1"/>
    </xf>
    <xf numFmtId="0" fontId="44" fillId="3" borderId="0" xfId="0" applyFont="1" applyFill="1" applyBorder="1" applyAlignment="1">
      <alignment horizontal="center"/>
    </xf>
    <xf numFmtId="0" fontId="4" fillId="3" borderId="0" xfId="0" applyFont="1" applyFill="1" applyBorder="1" applyAlignment="1">
      <alignment horizontal="left" vertical="center"/>
    </xf>
    <xf numFmtId="0" fontId="3" fillId="3" borderId="0" xfId="0" applyFont="1" applyFill="1" applyBorder="1" applyAlignment="1">
      <alignment horizontal="left" vertical="center"/>
    </xf>
    <xf numFmtId="0" fontId="5" fillId="2" borderId="0" xfId="0" applyFont="1" applyFill="1" applyBorder="1" applyAlignment="1">
      <alignment horizontal="left" vertical="top" wrapText="1"/>
    </xf>
    <xf numFmtId="0" fontId="5" fillId="4" borderId="0" xfId="0" applyFont="1" applyFill="1" applyBorder="1" applyAlignment="1">
      <alignment horizontal="left" vertical="top" wrapText="1"/>
    </xf>
    <xf numFmtId="0" fontId="44" fillId="3" borderId="0" xfId="0" applyFont="1" applyFill="1" applyAlignment="1">
      <alignment horizontal="center"/>
    </xf>
    <xf numFmtId="0" fontId="7" fillId="3" borderId="6" xfId="0" applyFont="1" applyFill="1" applyBorder="1" applyAlignment="1">
      <alignment horizontal="left"/>
    </xf>
    <xf numFmtId="0" fontId="7" fillId="3" borderId="8" xfId="0" applyFont="1" applyFill="1" applyBorder="1" applyAlignment="1">
      <alignment horizontal="left"/>
    </xf>
    <xf numFmtId="0" fontId="7" fillId="3" borderId="5" xfId="0" applyFont="1" applyFill="1" applyBorder="1" applyAlignment="1">
      <alignment horizontal="center" wrapText="1"/>
    </xf>
    <xf numFmtId="0" fontId="7" fillId="3" borderId="0" xfId="0" applyFont="1" applyFill="1" applyBorder="1" applyAlignment="1">
      <alignment horizontal="center" wrapText="1"/>
    </xf>
    <xf numFmtId="0" fontId="3" fillId="0" borderId="0" xfId="0" applyFont="1" applyFill="1" applyAlignment="1">
      <alignment horizontal="left"/>
    </xf>
    <xf numFmtId="0" fontId="4" fillId="3" borderId="0" xfId="0" applyFont="1" applyFill="1" applyAlignment="1">
      <alignment horizontal="left"/>
    </xf>
    <xf numFmtId="0" fontId="5" fillId="0" borderId="0" xfId="0" applyFont="1" applyFill="1" applyAlignment="1">
      <alignment horizontal="left"/>
    </xf>
    <xf numFmtId="0" fontId="5" fillId="3" borderId="0" xfId="0" applyFont="1" applyFill="1" applyAlignment="1">
      <alignment horizontal="center"/>
    </xf>
    <xf numFmtId="0" fontId="44" fillId="3" borderId="0" xfId="0" applyFont="1" applyFill="1" applyAlignment="1">
      <alignment horizontal="center" vertical="top" wrapText="1"/>
    </xf>
    <xf numFmtId="164" fontId="4" fillId="3" borderId="5" xfId="0" applyNumberFormat="1" applyFont="1" applyFill="1" applyBorder="1" applyAlignment="1">
      <alignment vertical="center" wrapText="1"/>
    </xf>
    <xf numFmtId="164" fontId="4" fillId="3" borderId="6" xfId="0" applyNumberFormat="1" applyFont="1" applyFill="1" applyBorder="1" applyAlignment="1">
      <alignment vertical="center" wrapText="1"/>
    </xf>
    <xf numFmtId="0" fontId="18" fillId="3" borderId="5" xfId="0" applyFont="1" applyFill="1" applyBorder="1" applyAlignment="1">
      <alignment horizontal="center" vertical="top"/>
    </xf>
    <xf numFmtId="0" fontId="24" fillId="2" borderId="0" xfId="0" applyFont="1" applyFill="1" applyBorder="1" applyAlignment="1">
      <alignment horizontal="left" vertical="top" wrapText="1"/>
    </xf>
    <xf numFmtId="0" fontId="24" fillId="5" borderId="0" xfId="0" applyFont="1" applyFill="1" applyBorder="1" applyAlignment="1">
      <alignment horizontal="left" vertical="top" wrapText="1"/>
    </xf>
    <xf numFmtId="164" fontId="4" fillId="3" borderId="0" xfId="0" applyNumberFormat="1" applyFont="1" applyFill="1" applyBorder="1" applyAlignment="1">
      <alignment vertical="center" wrapText="1"/>
    </xf>
    <xf numFmtId="0" fontId="55" fillId="3" borderId="0" xfId="0" applyFont="1" applyFill="1" applyAlignment="1">
      <alignment horizontal="center" vertical="center" wrapText="1"/>
    </xf>
    <xf numFmtId="164" fontId="4" fillId="3" borderId="0" xfId="0" applyNumberFormat="1" applyFont="1" applyFill="1" applyBorder="1" applyAlignment="1">
      <alignment vertical="top" wrapText="1"/>
    </xf>
    <xf numFmtId="164" fontId="4" fillId="3" borderId="6" xfId="0" applyNumberFormat="1" applyFont="1" applyFill="1" applyBorder="1" applyAlignment="1">
      <alignment vertical="top" wrapText="1"/>
    </xf>
    <xf numFmtId="164" fontId="4" fillId="3" borderId="13" xfId="0" applyNumberFormat="1" applyFont="1" applyFill="1" applyBorder="1" applyAlignment="1">
      <alignment horizontal="left" vertical="center" wrapText="1"/>
    </xf>
    <xf numFmtId="164" fontId="4" fillId="3" borderId="14" xfId="0" applyNumberFormat="1" applyFont="1" applyFill="1" applyBorder="1" applyAlignment="1">
      <alignment horizontal="left" vertical="center" wrapText="1"/>
    </xf>
    <xf numFmtId="164" fontId="4" fillId="3" borderId="12" xfId="0" applyNumberFormat="1" applyFont="1" applyFill="1" applyBorder="1" applyAlignment="1">
      <alignment horizontal="left" vertical="center" wrapText="1"/>
    </xf>
  </cellXfs>
  <cellStyles count="89">
    <cellStyle name="Comma" xfId="1" builtinId="3"/>
    <cellStyle name="Comma 2" xfId="2" xr:uid="{00000000-0005-0000-0000-000001000000}"/>
    <cellStyle name="Comma0" xfId="3" xr:uid="{00000000-0005-0000-0000-000002000000}"/>
    <cellStyle name="Comma0 2" xfId="4" xr:uid="{00000000-0005-0000-0000-000003000000}"/>
    <cellStyle name="Currency0" xfId="5" xr:uid="{00000000-0005-0000-0000-000004000000}"/>
    <cellStyle name="Currency0 2" xfId="6" xr:uid="{00000000-0005-0000-0000-000005000000}"/>
    <cellStyle name="Date" xfId="7" xr:uid="{00000000-0005-0000-0000-000006000000}"/>
    <cellStyle name="Date 2" xfId="8" xr:uid="{00000000-0005-0000-0000-000007000000}"/>
    <cellStyle name="Fixed" xfId="9" xr:uid="{00000000-0005-0000-0000-000008000000}"/>
    <cellStyle name="Fixed 2" xfId="10" xr:uid="{00000000-0005-0000-0000-000009000000}"/>
    <cellStyle name="Heading 1" xfId="11" builtinId="16" customBuiltin="1"/>
    <cellStyle name="Heading 1 2" xfId="12" xr:uid="{00000000-0005-0000-0000-00000B000000}"/>
    <cellStyle name="Heading 2" xfId="13" builtinId="17" customBuiltin="1"/>
    <cellStyle name="Heading 2 2" xfId="14" xr:uid="{00000000-0005-0000-0000-00000D000000}"/>
    <cellStyle name="Hyperlink" xfId="15" builtinId="8"/>
    <cellStyle name="Hyperlink 2" xfId="16" xr:uid="{00000000-0005-0000-0000-00000F000000}"/>
    <cellStyle name="Hyperlink 3" xfId="74" xr:uid="{0AEBA6A1-A849-4554-9397-F84575EB8575}"/>
    <cellStyle name="Normal" xfId="0" builtinId="0"/>
    <cellStyle name="Normal 10" xfId="17" xr:uid="{00000000-0005-0000-0000-000011000000}"/>
    <cellStyle name="Normal 11" xfId="18" xr:uid="{00000000-0005-0000-0000-000012000000}"/>
    <cellStyle name="Normal 12" xfId="19" xr:uid="{00000000-0005-0000-0000-000013000000}"/>
    <cellStyle name="Normal 13" xfId="20" xr:uid="{00000000-0005-0000-0000-000014000000}"/>
    <cellStyle name="Normal 14" xfId="21" xr:uid="{00000000-0005-0000-0000-000015000000}"/>
    <cellStyle name="Normal 15" xfId="22" xr:uid="{00000000-0005-0000-0000-000016000000}"/>
    <cellStyle name="Normal 16" xfId="23" xr:uid="{00000000-0005-0000-0000-000017000000}"/>
    <cellStyle name="Normal 17" xfId="24" xr:uid="{00000000-0005-0000-0000-000018000000}"/>
    <cellStyle name="Normal 17 2" xfId="25" xr:uid="{00000000-0005-0000-0000-000019000000}"/>
    <cellStyle name="Normal 17 3" xfId="26" xr:uid="{00000000-0005-0000-0000-00001A000000}"/>
    <cellStyle name="Normal 18" xfId="27" xr:uid="{00000000-0005-0000-0000-00001B000000}"/>
    <cellStyle name="Normal 19" xfId="28" xr:uid="{00000000-0005-0000-0000-00001C000000}"/>
    <cellStyle name="Normal 2" xfId="29" xr:uid="{00000000-0005-0000-0000-00001D000000}"/>
    <cellStyle name="Normal 2 2" xfId="30" xr:uid="{00000000-0005-0000-0000-00001E000000}"/>
    <cellStyle name="Normal 2 2 2" xfId="75" xr:uid="{521805E1-0F28-46A3-8E7E-989DDCE658F2}"/>
    <cellStyle name="Normal 2 3" xfId="31" xr:uid="{00000000-0005-0000-0000-00001F000000}"/>
    <cellStyle name="Normal 20" xfId="32" xr:uid="{00000000-0005-0000-0000-000020000000}"/>
    <cellStyle name="Normal 21" xfId="33" xr:uid="{00000000-0005-0000-0000-000021000000}"/>
    <cellStyle name="Normal 22" xfId="34" xr:uid="{00000000-0005-0000-0000-000022000000}"/>
    <cellStyle name="Normal 23" xfId="35" xr:uid="{00000000-0005-0000-0000-000023000000}"/>
    <cellStyle name="Normal 23 2" xfId="36" xr:uid="{00000000-0005-0000-0000-000024000000}"/>
    <cellStyle name="Normal 23 3" xfId="37" xr:uid="{00000000-0005-0000-0000-000025000000}"/>
    <cellStyle name="Normal 24" xfId="38" xr:uid="{00000000-0005-0000-0000-000026000000}"/>
    <cellStyle name="Normal 24 2" xfId="39" xr:uid="{00000000-0005-0000-0000-000027000000}"/>
    <cellStyle name="Normal 24 3" xfId="40" xr:uid="{00000000-0005-0000-0000-000028000000}"/>
    <cellStyle name="Normal 25" xfId="41" xr:uid="{00000000-0005-0000-0000-000029000000}"/>
    <cellStyle name="Normal 25 2" xfId="42" xr:uid="{00000000-0005-0000-0000-00002A000000}"/>
    <cellStyle name="Normal 25 3" xfId="43" xr:uid="{00000000-0005-0000-0000-00002B000000}"/>
    <cellStyle name="Normal 26" xfId="44" xr:uid="{00000000-0005-0000-0000-00002C000000}"/>
    <cellStyle name="Normal 26 2" xfId="45" xr:uid="{00000000-0005-0000-0000-00002D000000}"/>
    <cellStyle name="Normal 26 3" xfId="46" xr:uid="{00000000-0005-0000-0000-00002E000000}"/>
    <cellStyle name="Normal 27" xfId="47" xr:uid="{00000000-0005-0000-0000-00002F000000}"/>
    <cellStyle name="Normal 28" xfId="48" xr:uid="{00000000-0005-0000-0000-000030000000}"/>
    <cellStyle name="Normal 28 2" xfId="49" xr:uid="{00000000-0005-0000-0000-000031000000}"/>
    <cellStyle name="Normal 29" xfId="50" xr:uid="{00000000-0005-0000-0000-000032000000}"/>
    <cellStyle name="Normal 29 2" xfId="51" xr:uid="{00000000-0005-0000-0000-000033000000}"/>
    <cellStyle name="Normal 3" xfId="52" xr:uid="{00000000-0005-0000-0000-000034000000}"/>
    <cellStyle name="Normal 3 2" xfId="53" xr:uid="{00000000-0005-0000-0000-000035000000}"/>
    <cellStyle name="Normal 30" xfId="54" xr:uid="{00000000-0005-0000-0000-000036000000}"/>
    <cellStyle name="Normal 31" xfId="55" xr:uid="{00000000-0005-0000-0000-000037000000}"/>
    <cellStyle name="Normal 32" xfId="56" xr:uid="{00000000-0005-0000-0000-000038000000}"/>
    <cellStyle name="Normal 33" xfId="57" xr:uid="{00000000-0005-0000-0000-000039000000}"/>
    <cellStyle name="Normal 34" xfId="58" xr:uid="{00000000-0005-0000-0000-00003A000000}"/>
    <cellStyle name="Normal 35" xfId="59" xr:uid="{00000000-0005-0000-0000-00003B000000}"/>
    <cellStyle name="Normal 36" xfId="60" xr:uid="{00000000-0005-0000-0000-00003C000000}"/>
    <cellStyle name="Normal 37" xfId="61" xr:uid="{00000000-0005-0000-0000-00003D000000}"/>
    <cellStyle name="Normal 38" xfId="72" xr:uid="{76A0ED74-C7D7-4DEE-9656-DA03EE6CE86E}"/>
    <cellStyle name="Normal 39" xfId="73" xr:uid="{1CCF4BCA-CB8A-48A5-A153-0CB6B84B1EA4}"/>
    <cellStyle name="Normal 4" xfId="62" xr:uid="{00000000-0005-0000-0000-00003E000000}"/>
    <cellStyle name="Normal 40" xfId="76" xr:uid="{EA6D9F2D-ABE0-4D4A-953D-AE530DF53D83}"/>
    <cellStyle name="Normal 41" xfId="77" xr:uid="{A2DA26EE-268C-4936-91C0-BC560D24F94D}"/>
    <cellStyle name="Normal 42" xfId="78" xr:uid="{A1974783-83C6-4A7A-A486-2982C0722D85}"/>
    <cellStyle name="Normal 43" xfId="80" xr:uid="{C033E8B5-F05C-4B64-92FB-6F8E081D2716}"/>
    <cellStyle name="Normal 44" xfId="79" xr:uid="{07A59F48-F261-48C8-98DC-6FFEAE1A1C02}"/>
    <cellStyle name="Normal 45" xfId="81" xr:uid="{F8A8800C-B3DB-4646-9A2E-BE247756BC05}"/>
    <cellStyle name="Normal 46" xfId="82" xr:uid="{469F5E28-1611-4456-9FB0-B3E2F54E04D7}"/>
    <cellStyle name="Normal 47" xfId="83" xr:uid="{C2D7CCF5-800D-4A78-BC7D-0A8277C75F00}"/>
    <cellStyle name="Normal 48" xfId="84" xr:uid="{E5FF9D7F-6259-4D5B-93B8-916DC77A478F}"/>
    <cellStyle name="Normal 49" xfId="85" xr:uid="{FFF4123B-80BA-4FD4-92A0-663584CDD5FE}"/>
    <cellStyle name="Normal 5" xfId="63" xr:uid="{00000000-0005-0000-0000-00003F000000}"/>
    <cellStyle name="Normal 50" xfId="86" xr:uid="{2DB2010F-DAD4-4142-A551-7AA183142C25}"/>
    <cellStyle name="Normal 51" xfId="87" xr:uid="{67E2BDAA-BA53-4E81-B0FA-E8C7EE004251}"/>
    <cellStyle name="Normal 52" xfId="88" xr:uid="{7A309AC0-A345-4A4F-83CE-0C675FE4B831}"/>
    <cellStyle name="Normal 6" xfId="64" xr:uid="{00000000-0005-0000-0000-000040000000}"/>
    <cellStyle name="Normal 7" xfId="65" xr:uid="{00000000-0005-0000-0000-000041000000}"/>
    <cellStyle name="Normal 8" xfId="66" xr:uid="{00000000-0005-0000-0000-000042000000}"/>
    <cellStyle name="Normal 9" xfId="67" xr:uid="{00000000-0005-0000-0000-000043000000}"/>
    <cellStyle name="Percent" xfId="68" builtinId="5"/>
    <cellStyle name="Percent 2" xfId="69" xr:uid="{00000000-0005-0000-0000-000046000000}"/>
    <cellStyle name="Total" xfId="70" builtinId="25" customBuiltin="1"/>
    <cellStyle name="Total 2" xfId="71" xr:uid="{00000000-0005-0000-0000-000048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bea.gov/international/di1usdop" TargetMode="External"/><Relationship Id="rId2" Type="http://schemas.openxmlformats.org/officeDocument/2006/relationships/hyperlink" Target="https://www.bea.gov/international/supplemental-statistics" TargetMode="External"/><Relationship Id="rId1" Type="http://schemas.openxmlformats.org/officeDocument/2006/relationships/hyperlink" Target="Link%20to%20inward%20AMNE%20data" TargetMode="External"/><Relationship Id="rId6" Type="http://schemas.openxmlformats.org/officeDocument/2006/relationships/customProperty" Target="../customProperty1.bin"/><Relationship Id="rId5" Type="http://schemas.openxmlformats.org/officeDocument/2006/relationships/printerSettings" Target="../printerSettings/printerSettings1.bin"/><Relationship Id="rId4" Type="http://schemas.openxmlformats.org/officeDocument/2006/relationships/hyperlink" Target="https://www.bea.gov/international/di1fdiop" TargetMode="External"/></Relationships>
</file>

<file path=xl/worksheets/_rels/sheet10.xml.rels><?xml version="1.0" encoding="UTF-8" standalone="yes"?>
<Relationships xmlns="http://schemas.openxmlformats.org/package/2006/relationships"><Relationship Id="rId1" Type="http://schemas.openxmlformats.org/officeDocument/2006/relationships/customProperty" Target="../customProperty10.bin"/></Relationships>
</file>

<file path=xl/worksheets/_rels/sheet11.xml.rels><?xml version="1.0" encoding="UTF-8" standalone="yes"?>
<Relationships xmlns="http://schemas.openxmlformats.org/package/2006/relationships"><Relationship Id="rId1" Type="http://schemas.openxmlformats.org/officeDocument/2006/relationships/customProperty" Target="../customProperty11.bin"/></Relationships>
</file>

<file path=xl/worksheets/_rels/sheet12.xml.rels><?xml version="1.0" encoding="UTF-8" standalone="yes"?>
<Relationships xmlns="http://schemas.openxmlformats.org/package/2006/relationships"><Relationship Id="rId1" Type="http://schemas.openxmlformats.org/officeDocument/2006/relationships/customProperty" Target="../customProperty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customProperty" Target="../customProperty14.bin"/></Relationships>
</file>

<file path=xl/worksheets/_rels/sheet15.xml.rels><?xml version="1.0" encoding="UTF-8" standalone="yes"?>
<Relationships xmlns="http://schemas.openxmlformats.org/package/2006/relationships"><Relationship Id="rId1" Type="http://schemas.openxmlformats.org/officeDocument/2006/relationships/customProperty" Target="../customProperty15.bin"/></Relationships>
</file>

<file path=xl/worksheets/_rels/sheet16.xml.rels><?xml version="1.0" encoding="UTF-8" standalone="yes"?>
<Relationships xmlns="http://schemas.openxmlformats.org/package/2006/relationships"><Relationship Id="rId1" Type="http://schemas.openxmlformats.org/officeDocument/2006/relationships/customProperty" Target="../customProperty16.bin"/></Relationships>
</file>

<file path=xl/worksheets/_rels/sheet17.xml.rels><?xml version="1.0" encoding="UTF-8" standalone="yes"?>
<Relationships xmlns="http://schemas.openxmlformats.org/package/2006/relationships"><Relationship Id="rId1" Type="http://schemas.openxmlformats.org/officeDocument/2006/relationships/customProperty" Target="../customProperty17.bin"/></Relationships>
</file>

<file path=xl/worksheets/_rels/sheet18.xml.rels><?xml version="1.0" encoding="UTF-8" standalone="yes"?>
<Relationships xmlns="http://schemas.openxmlformats.org/package/2006/relationships"><Relationship Id="rId1" Type="http://schemas.openxmlformats.org/officeDocument/2006/relationships/customProperty" Target="../customProperty18.bin"/></Relationships>
</file>

<file path=xl/worksheets/_rels/sheet19.xml.rels><?xml version="1.0" encoding="UTF-8" standalone="yes"?>
<Relationships xmlns="http://schemas.openxmlformats.org/package/2006/relationships"><Relationship Id="rId1" Type="http://schemas.openxmlformats.org/officeDocument/2006/relationships/customProperty" Target="../customProperty19.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_rels/sheet7.xml.rels><?xml version="1.0" encoding="UTF-8" standalone="yes"?>
<Relationships xmlns="http://schemas.openxmlformats.org/package/2006/relationships"><Relationship Id="rId1" Type="http://schemas.openxmlformats.org/officeDocument/2006/relationships/customProperty" Target="../customProperty7.bin"/></Relationships>
</file>

<file path=xl/worksheets/_rels/sheet8.xml.rels><?xml version="1.0" encoding="UTF-8" standalone="yes"?>
<Relationships xmlns="http://schemas.openxmlformats.org/package/2006/relationships"><Relationship Id="rId1" Type="http://schemas.openxmlformats.org/officeDocument/2006/relationships/customProperty" Target="../customProperty8.bin"/></Relationships>
</file>

<file path=xl/worksheets/_rels/sheet9.xml.rels><?xml version="1.0" encoding="UTF-8" standalone="yes"?>
<Relationships xmlns="http://schemas.openxmlformats.org/package/2006/relationships"><Relationship Id="rId1" Type="http://schemas.openxmlformats.org/officeDocument/2006/relationships/customProperty" Target="../customProperty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59999389629810485"/>
  </sheetPr>
  <dimension ref="A1:L58"/>
  <sheetViews>
    <sheetView tabSelected="1" zoomScale="115" zoomScaleNormal="115" workbookViewId="0">
      <selection sqref="A1:G1"/>
    </sheetView>
  </sheetViews>
  <sheetFormatPr defaultColWidth="8.85546875" defaultRowHeight="12.75" x14ac:dyDescent="0.2"/>
  <cols>
    <col min="1" max="1" width="8.85546875" style="56"/>
    <col min="2" max="2" width="8.85546875" style="17"/>
    <col min="3" max="3" width="36" style="13" customWidth="1"/>
    <col min="4" max="4" width="18.42578125" style="13" customWidth="1"/>
    <col min="5" max="5" width="22.28515625" style="14" customWidth="1"/>
    <col min="6" max="6" width="20.28515625" style="13" customWidth="1"/>
    <col min="7" max="7" width="8.85546875" style="13"/>
    <col min="8" max="8" width="31.85546875" style="13" customWidth="1"/>
    <col min="9" max="9" width="18.7109375" style="13" customWidth="1"/>
    <col min="10" max="10" width="20.7109375" style="13" customWidth="1"/>
    <col min="11" max="11" width="28.140625" style="13" customWidth="1"/>
    <col min="12" max="16384" width="8.85546875" style="13"/>
  </cols>
  <sheetData>
    <row r="1" spans="1:12" ht="28.9" customHeight="1" x14ac:dyDescent="0.2">
      <c r="A1" s="233" t="s">
        <v>274</v>
      </c>
      <c r="B1" s="233"/>
      <c r="C1" s="233"/>
      <c r="D1" s="233"/>
      <c r="E1" s="233"/>
      <c r="F1" s="233"/>
      <c r="G1" s="233"/>
      <c r="H1" s="189" t="s">
        <v>325</v>
      </c>
    </row>
    <row r="2" spans="1:12" s="26" customFormat="1" ht="105" customHeight="1" x14ac:dyDescent="0.2">
      <c r="A2" s="225" t="s">
        <v>323</v>
      </c>
      <c r="B2" s="225"/>
      <c r="C2" s="225"/>
      <c r="D2" s="225"/>
      <c r="E2" s="225"/>
      <c r="F2" s="225"/>
      <c r="G2" s="225"/>
      <c r="H2" s="225"/>
      <c r="I2" s="223" t="s">
        <v>144</v>
      </c>
      <c r="J2" s="223"/>
      <c r="K2" s="223"/>
    </row>
    <row r="3" spans="1:12" s="26" customFormat="1" ht="17.45" customHeight="1" x14ac:dyDescent="0.25">
      <c r="A3" s="236"/>
      <c r="B3" s="236"/>
      <c r="C3" s="236"/>
      <c r="D3" s="236"/>
      <c r="E3" s="236"/>
      <c r="F3" s="236"/>
      <c r="G3" s="236"/>
      <c r="H3" s="236"/>
    </row>
    <row r="4" spans="1:12" ht="38.450000000000003" customHeight="1" x14ac:dyDescent="0.2">
      <c r="A4" s="56">
        <v>1</v>
      </c>
      <c r="B4" s="197" t="s">
        <v>118</v>
      </c>
      <c r="C4" s="198"/>
      <c r="E4" s="196">
        <v>2019</v>
      </c>
      <c r="F4" s="188"/>
    </row>
    <row r="5" spans="1:12" ht="19.899999999999999" customHeight="1" x14ac:dyDescent="0.25">
      <c r="B5" s="238" t="s">
        <v>279</v>
      </c>
      <c r="C5" s="238"/>
      <c r="D5" s="238"/>
      <c r="E5" s="190" t="str">
        <f ca="1">IF(OR(YEAR(TODAY())-E4&gt;=4,AND(YEAR(TODAY())-E4=3,MONTH(TODAY())=12)),AmneCompile!A113,IF(OR(YEAR(TODAY())-E4=3, AND(YEAR(TODAY())-E4=2, MONTH(TODAY())=12)), AmneCompile!A112, AmneCompile!A110))</f>
        <v>r</v>
      </c>
      <c r="F5" s="234" t="str">
        <f ca="1">IF(E5="n.a.", "Data for this year are not yet available.", "")</f>
        <v/>
      </c>
      <c r="G5" s="234"/>
      <c r="H5" s="234"/>
    </row>
    <row r="6" spans="1:12" ht="30" customHeight="1" x14ac:dyDescent="0.2">
      <c r="C6" s="235" t="s">
        <v>280</v>
      </c>
      <c r="D6" s="235"/>
      <c r="E6" s="235"/>
    </row>
    <row r="7" spans="1:12" s="17" customFormat="1" ht="75" customHeight="1" x14ac:dyDescent="0.2">
      <c r="A7" s="56">
        <v>2</v>
      </c>
      <c r="B7" s="224" t="s">
        <v>239</v>
      </c>
      <c r="C7" s="224"/>
      <c r="D7" s="224"/>
      <c r="E7" s="224"/>
      <c r="F7" s="224"/>
      <c r="G7" s="48"/>
      <c r="H7" s="227" t="s">
        <v>117</v>
      </c>
      <c r="I7" s="227"/>
    </row>
    <row r="8" spans="1:12" s="17" customFormat="1" ht="22.9" customHeight="1" x14ac:dyDescent="0.2">
      <c r="A8" s="56"/>
      <c r="C8" s="229" t="s">
        <v>237</v>
      </c>
      <c r="D8" s="229"/>
      <c r="E8" s="229"/>
      <c r="F8" s="47"/>
      <c r="G8" s="47"/>
      <c r="H8" s="229" t="s">
        <v>134</v>
      </c>
      <c r="I8" s="229"/>
      <c r="J8" s="229"/>
      <c r="K8" s="229"/>
    </row>
    <row r="9" spans="1:12" ht="26.45" customHeight="1" x14ac:dyDescent="0.2">
      <c r="C9" s="53" t="s">
        <v>281</v>
      </c>
      <c r="D9" s="54" t="s">
        <v>119</v>
      </c>
      <c r="E9" s="54" t="s">
        <v>30</v>
      </c>
      <c r="F9" s="199" t="s">
        <v>31</v>
      </c>
      <c r="G9" s="49"/>
      <c r="H9" s="53" t="s">
        <v>281</v>
      </c>
      <c r="I9" s="54" t="s">
        <v>119</v>
      </c>
      <c r="J9" s="200" t="s">
        <v>30</v>
      </c>
      <c r="K9" s="199" t="s">
        <v>31</v>
      </c>
      <c r="L9" s="17"/>
    </row>
    <row r="10" spans="1:12" x14ac:dyDescent="0.2">
      <c r="C10" s="50" t="s">
        <v>120</v>
      </c>
      <c r="D10" s="26" t="s">
        <v>32</v>
      </c>
      <c r="E10" s="26" t="s">
        <v>33</v>
      </c>
      <c r="F10" s="201" t="s">
        <v>12</v>
      </c>
      <c r="H10" s="24" t="s">
        <v>326</v>
      </c>
      <c r="I10" s="13" t="s">
        <v>327</v>
      </c>
      <c r="J10" s="26" t="s">
        <v>33</v>
      </c>
      <c r="K10" s="201" t="s">
        <v>12</v>
      </c>
    </row>
    <row r="11" spans="1:12" x14ac:dyDescent="0.2">
      <c r="C11" s="50" t="s">
        <v>121</v>
      </c>
      <c r="D11" s="26" t="s">
        <v>34</v>
      </c>
      <c r="E11" s="25" t="s">
        <v>35</v>
      </c>
      <c r="F11" s="201" t="s">
        <v>9</v>
      </c>
      <c r="H11" s="24" t="s">
        <v>328</v>
      </c>
      <c r="I11" s="13" t="s">
        <v>329</v>
      </c>
      <c r="J11" s="25" t="s">
        <v>35</v>
      </c>
      <c r="K11" s="201" t="s">
        <v>9</v>
      </c>
    </row>
    <row r="12" spans="1:12" x14ac:dyDescent="0.2">
      <c r="C12" s="50" t="s">
        <v>121</v>
      </c>
      <c r="D12" s="26" t="s">
        <v>34</v>
      </c>
      <c r="E12" s="26" t="s">
        <v>36</v>
      </c>
      <c r="F12" s="201" t="s">
        <v>13</v>
      </c>
      <c r="H12" s="24" t="s">
        <v>328</v>
      </c>
      <c r="I12" s="13" t="s">
        <v>329</v>
      </c>
      <c r="J12" s="26" t="s">
        <v>36</v>
      </c>
      <c r="K12" s="201" t="s">
        <v>13</v>
      </c>
    </row>
    <row r="13" spans="1:12" x14ac:dyDescent="0.2">
      <c r="C13" s="50" t="s">
        <v>120</v>
      </c>
      <c r="D13" s="26" t="s">
        <v>37</v>
      </c>
      <c r="E13" s="26" t="s">
        <v>38</v>
      </c>
      <c r="F13" s="201" t="s">
        <v>17</v>
      </c>
      <c r="H13" s="24" t="s">
        <v>126</v>
      </c>
      <c r="I13" s="13" t="s">
        <v>330</v>
      </c>
      <c r="J13" s="26" t="s">
        <v>131</v>
      </c>
      <c r="K13" s="201" t="s">
        <v>17</v>
      </c>
    </row>
    <row r="14" spans="1:12" x14ac:dyDescent="0.2">
      <c r="C14" s="50" t="s">
        <v>122</v>
      </c>
      <c r="D14" s="26" t="s">
        <v>39</v>
      </c>
      <c r="E14" s="26" t="s">
        <v>123</v>
      </c>
      <c r="F14" s="201" t="s">
        <v>19</v>
      </c>
      <c r="H14" s="24" t="s">
        <v>122</v>
      </c>
      <c r="I14" s="13" t="s">
        <v>128</v>
      </c>
      <c r="J14" s="26" t="s">
        <v>132</v>
      </c>
      <c r="K14" s="201" t="s">
        <v>19</v>
      </c>
    </row>
    <row r="15" spans="1:12" x14ac:dyDescent="0.2">
      <c r="C15" s="51" t="s">
        <v>124</v>
      </c>
      <c r="D15" s="52" t="s">
        <v>41</v>
      </c>
      <c r="E15" s="52" t="s">
        <v>125</v>
      </c>
      <c r="F15" s="202" t="s">
        <v>16</v>
      </c>
      <c r="H15" s="55" t="s">
        <v>129</v>
      </c>
      <c r="I15" s="52" t="s">
        <v>130</v>
      </c>
      <c r="J15" s="52" t="s">
        <v>133</v>
      </c>
      <c r="K15" s="202" t="s">
        <v>16</v>
      </c>
    </row>
    <row r="17" spans="1:11" x14ac:dyDescent="0.2">
      <c r="E17" s="13"/>
    </row>
    <row r="18" spans="1:11" ht="60" customHeight="1" x14ac:dyDescent="0.2">
      <c r="B18" s="224" t="s">
        <v>319</v>
      </c>
      <c r="C18" s="232"/>
      <c r="D18" s="232"/>
      <c r="E18" s="232"/>
      <c r="F18" s="232"/>
      <c r="G18" s="232"/>
      <c r="H18" s="232"/>
    </row>
    <row r="19" spans="1:11" ht="30" customHeight="1" x14ac:dyDescent="0.2"/>
    <row r="20" spans="1:11" s="17" customFormat="1" ht="30" customHeight="1" x14ac:dyDescent="0.2">
      <c r="A20" s="56">
        <v>3</v>
      </c>
      <c r="B20" s="197" t="s">
        <v>282</v>
      </c>
      <c r="C20" s="197"/>
      <c r="E20" s="197"/>
    </row>
    <row r="21" spans="1:11" s="58" customFormat="1" ht="31.15" customHeight="1" x14ac:dyDescent="0.2">
      <c r="A21" s="62"/>
      <c r="C21" s="226" t="s">
        <v>237</v>
      </c>
      <c r="D21" s="226"/>
      <c r="E21" s="226"/>
      <c r="F21" s="59"/>
      <c r="G21" s="59"/>
      <c r="H21" s="226" t="s">
        <v>134</v>
      </c>
      <c r="I21" s="226"/>
      <c r="J21" s="226"/>
      <c r="K21" s="226"/>
    </row>
    <row r="22" spans="1:11" ht="31.15" customHeight="1" x14ac:dyDescent="0.2">
      <c r="C22" s="53" t="s">
        <v>281</v>
      </c>
      <c r="D22" s="54" t="s">
        <v>119</v>
      </c>
      <c r="E22" s="54" t="s">
        <v>30</v>
      </c>
      <c r="F22" s="57" t="s">
        <v>31</v>
      </c>
      <c r="G22" s="16"/>
      <c r="H22" s="53" t="s">
        <v>281</v>
      </c>
      <c r="I22" s="54" t="s">
        <v>119</v>
      </c>
      <c r="J22" s="54" t="s">
        <v>30</v>
      </c>
      <c r="K22" s="57" t="s">
        <v>31</v>
      </c>
    </row>
    <row r="23" spans="1:11" x14ac:dyDescent="0.2">
      <c r="C23" s="63" t="s">
        <v>120</v>
      </c>
      <c r="D23" s="26" t="s">
        <v>32</v>
      </c>
      <c r="E23" s="25" t="s">
        <v>33</v>
      </c>
      <c r="F23" s="201" t="s">
        <v>236</v>
      </c>
      <c r="H23" s="24" t="s">
        <v>126</v>
      </c>
      <c r="I23" s="26" t="s">
        <v>127</v>
      </c>
      <c r="J23" s="25" t="s">
        <v>33</v>
      </c>
      <c r="K23" s="201" t="s">
        <v>236</v>
      </c>
    </row>
    <row r="24" spans="1:11" x14ac:dyDescent="0.2">
      <c r="C24" s="63" t="s">
        <v>122</v>
      </c>
      <c r="D24" s="26" t="s">
        <v>39</v>
      </c>
      <c r="E24" s="25" t="s">
        <v>40</v>
      </c>
      <c r="F24" s="201" t="s">
        <v>20</v>
      </c>
      <c r="H24" s="24" t="s">
        <v>122</v>
      </c>
      <c r="I24" s="26" t="s">
        <v>128</v>
      </c>
      <c r="J24" s="26" t="s">
        <v>132</v>
      </c>
      <c r="K24" s="201" t="s">
        <v>20</v>
      </c>
    </row>
    <row r="25" spans="1:11" x14ac:dyDescent="0.2">
      <c r="C25" s="64"/>
      <c r="D25" s="52"/>
      <c r="E25" s="35"/>
      <c r="F25" s="204"/>
      <c r="H25" s="55"/>
      <c r="I25" s="52"/>
      <c r="J25" s="52"/>
      <c r="K25" s="203"/>
    </row>
    <row r="26" spans="1:11" ht="30" customHeight="1" x14ac:dyDescent="0.2">
      <c r="C26" s="60"/>
      <c r="D26" s="26"/>
      <c r="E26" s="25"/>
      <c r="F26" s="61"/>
      <c r="H26" s="26"/>
      <c r="I26" s="26"/>
      <c r="J26" s="26"/>
      <c r="K26" s="26"/>
    </row>
    <row r="27" spans="1:11" ht="150" customHeight="1" x14ac:dyDescent="0.2">
      <c r="A27" s="56">
        <v>4</v>
      </c>
      <c r="B27" s="224" t="s">
        <v>284</v>
      </c>
      <c r="C27" s="224"/>
      <c r="D27" s="224"/>
      <c r="E27" s="224"/>
      <c r="F27" s="224"/>
      <c r="G27" s="224"/>
      <c r="H27" s="224"/>
    </row>
    <row r="28" spans="1:11" ht="30" customHeight="1" x14ac:dyDescent="0.2">
      <c r="B28" s="110"/>
      <c r="C28" s="110"/>
      <c r="D28" s="110"/>
      <c r="E28" s="110"/>
      <c r="F28" s="110"/>
      <c r="G28" s="110"/>
      <c r="H28" s="110"/>
    </row>
    <row r="29" spans="1:11" ht="71.45" customHeight="1" x14ac:dyDescent="0.2">
      <c r="A29" s="56">
        <v>5</v>
      </c>
      <c r="B29" s="224" t="s">
        <v>285</v>
      </c>
      <c r="C29" s="224"/>
      <c r="D29" s="224"/>
      <c r="E29" s="224"/>
      <c r="F29" s="224"/>
      <c r="H29" s="228" t="s">
        <v>137</v>
      </c>
      <c r="I29" s="228"/>
    </row>
    <row r="30" spans="1:11" x14ac:dyDescent="0.2">
      <c r="B30" s="177"/>
      <c r="C30" s="226" t="s">
        <v>238</v>
      </c>
      <c r="D30" s="226"/>
      <c r="E30" s="226"/>
      <c r="F30" s="177"/>
      <c r="H30" s="206"/>
      <c r="I30" s="206"/>
    </row>
    <row r="31" spans="1:11" ht="39.75" x14ac:dyDescent="0.2">
      <c r="C31" s="53" t="s">
        <v>281</v>
      </c>
      <c r="D31" s="54" t="s">
        <v>142</v>
      </c>
      <c r="E31" s="54" t="s">
        <v>30</v>
      </c>
      <c r="F31" s="57" t="s">
        <v>31</v>
      </c>
    </row>
    <row r="32" spans="1:11" x14ac:dyDescent="0.2">
      <c r="C32" s="65" t="s">
        <v>138</v>
      </c>
      <c r="D32" s="22" t="s">
        <v>44</v>
      </c>
      <c r="E32" s="21" t="s">
        <v>151</v>
      </c>
      <c r="F32" s="205" t="s">
        <v>148</v>
      </c>
    </row>
    <row r="33" spans="1:8" x14ac:dyDescent="0.2">
      <c r="C33" s="63" t="s">
        <v>139</v>
      </c>
      <c r="D33" s="26" t="s">
        <v>135</v>
      </c>
      <c r="E33" s="25" t="s">
        <v>152</v>
      </c>
      <c r="F33" s="201" t="s">
        <v>150</v>
      </c>
    </row>
    <row r="34" spans="1:8" x14ac:dyDescent="0.2">
      <c r="C34" s="63" t="s">
        <v>140</v>
      </c>
      <c r="D34" s="26" t="s">
        <v>45</v>
      </c>
      <c r="E34" s="25" t="s">
        <v>42</v>
      </c>
      <c r="F34" s="201" t="s">
        <v>27</v>
      </c>
      <c r="H34" s="14"/>
    </row>
    <row r="35" spans="1:8" ht="14.45" customHeight="1" x14ac:dyDescent="0.2">
      <c r="C35" s="64" t="s">
        <v>141</v>
      </c>
      <c r="D35" s="52" t="s">
        <v>136</v>
      </c>
      <c r="E35" s="35" t="s">
        <v>43</v>
      </c>
      <c r="F35" s="202" t="s">
        <v>24</v>
      </c>
    </row>
    <row r="36" spans="1:8" ht="46.15" customHeight="1" x14ac:dyDescent="0.2">
      <c r="C36" s="230" t="s">
        <v>143</v>
      </c>
      <c r="D36" s="230"/>
      <c r="E36" s="230"/>
      <c r="F36" s="230"/>
    </row>
    <row r="37" spans="1:8" x14ac:dyDescent="0.2">
      <c r="C37" s="237"/>
      <c r="D37" s="237"/>
      <c r="E37" s="237"/>
    </row>
    <row r="38" spans="1:8" s="17" customFormat="1" ht="30" customHeight="1" x14ac:dyDescent="0.2">
      <c r="A38" s="56">
        <v>6</v>
      </c>
      <c r="B38" s="231" t="s">
        <v>283</v>
      </c>
      <c r="C38" s="231"/>
      <c r="D38" s="231"/>
      <c r="E38" s="231"/>
      <c r="F38" s="231"/>
    </row>
    <row r="39" spans="1:8" x14ac:dyDescent="0.2">
      <c r="B39" s="178"/>
      <c r="C39" s="226" t="s">
        <v>238</v>
      </c>
      <c r="D39" s="226"/>
      <c r="E39" s="226"/>
      <c r="F39" s="178"/>
    </row>
    <row r="40" spans="1:8" ht="39.75" x14ac:dyDescent="0.2">
      <c r="C40" s="53" t="s">
        <v>281</v>
      </c>
      <c r="D40" s="54" t="s">
        <v>142</v>
      </c>
      <c r="E40" s="54" t="s">
        <v>30</v>
      </c>
      <c r="F40" s="57" t="s">
        <v>31</v>
      </c>
    </row>
    <row r="41" spans="1:8" x14ac:dyDescent="0.2">
      <c r="C41" s="23" t="s">
        <v>138</v>
      </c>
      <c r="D41" s="22" t="s">
        <v>44</v>
      </c>
      <c r="E41" s="21" t="s">
        <v>151</v>
      </c>
      <c r="F41" s="205" t="s">
        <v>149</v>
      </c>
    </row>
    <row r="42" spans="1:8" ht="13.15" customHeight="1" x14ac:dyDescent="0.2">
      <c r="C42" s="55" t="s">
        <v>140</v>
      </c>
      <c r="D42" s="52" t="s">
        <v>45</v>
      </c>
      <c r="E42" s="52" t="s">
        <v>42</v>
      </c>
      <c r="F42" s="202" t="s">
        <v>28</v>
      </c>
    </row>
    <row r="43" spans="1:8" ht="42.6" customHeight="1" x14ac:dyDescent="0.2">
      <c r="C43" s="230" t="s">
        <v>143</v>
      </c>
      <c r="D43" s="230"/>
      <c r="E43" s="230"/>
      <c r="F43" s="230"/>
    </row>
    <row r="44" spans="1:8" ht="42.6" customHeight="1" x14ac:dyDescent="0.2">
      <c r="C44" s="33"/>
      <c r="D44" s="33"/>
      <c r="E44" s="33"/>
      <c r="F44" s="33"/>
    </row>
    <row r="45" spans="1:8" ht="156" customHeight="1" x14ac:dyDescent="0.2">
      <c r="A45" s="56">
        <v>7</v>
      </c>
      <c r="B45" s="224" t="s">
        <v>290</v>
      </c>
      <c r="C45" s="224"/>
      <c r="D45" s="224"/>
      <c r="E45" s="224"/>
      <c r="F45" s="224"/>
      <c r="G45" s="224"/>
      <c r="H45" s="224"/>
    </row>
    <row r="46" spans="1:8" ht="30" customHeight="1" x14ac:dyDescent="0.2">
      <c r="B46" s="110"/>
      <c r="C46" s="110"/>
      <c r="D46" s="110"/>
      <c r="E46" s="110"/>
      <c r="F46" s="110"/>
      <c r="G46" s="110"/>
      <c r="H46" s="110"/>
    </row>
    <row r="47" spans="1:8" ht="45" customHeight="1" x14ac:dyDescent="0.2">
      <c r="A47" s="56">
        <v>8</v>
      </c>
      <c r="B47" s="224" t="s">
        <v>286</v>
      </c>
      <c r="C47" s="224"/>
      <c r="D47" s="224"/>
      <c r="E47" s="224"/>
      <c r="F47" s="224"/>
      <c r="G47" s="224"/>
      <c r="H47" s="224"/>
    </row>
    <row r="48" spans="1:8" ht="30.6" customHeight="1" x14ac:dyDescent="0.2">
      <c r="C48" s="33"/>
      <c r="D48" s="33"/>
      <c r="E48" s="33"/>
      <c r="F48" s="33"/>
    </row>
    <row r="49" spans="1:8" ht="45" customHeight="1" x14ac:dyDescent="0.2">
      <c r="A49" s="56">
        <v>9</v>
      </c>
      <c r="B49" s="224" t="s">
        <v>287</v>
      </c>
      <c r="C49" s="224"/>
      <c r="D49" s="224"/>
      <c r="E49" s="224"/>
      <c r="F49" s="224"/>
      <c r="G49" s="224"/>
      <c r="H49" s="224"/>
    </row>
    <row r="50" spans="1:8" ht="30" customHeight="1" x14ac:dyDescent="0.2">
      <c r="C50" s="66"/>
      <c r="D50" s="66"/>
      <c r="E50" s="66"/>
      <c r="F50" s="66"/>
    </row>
    <row r="51" spans="1:8" ht="75" customHeight="1" x14ac:dyDescent="0.2">
      <c r="A51" s="56">
        <v>10</v>
      </c>
      <c r="B51" s="224" t="s">
        <v>324</v>
      </c>
      <c r="C51" s="224"/>
      <c r="D51" s="224"/>
      <c r="E51" s="224"/>
      <c r="F51" s="224"/>
      <c r="G51" s="224"/>
      <c r="H51" s="224"/>
    </row>
    <row r="52" spans="1:8" ht="27" customHeight="1" x14ac:dyDescent="0.2"/>
    <row r="53" spans="1:8" s="17" customFormat="1" ht="30" customHeight="1" x14ac:dyDescent="0.2">
      <c r="A53" s="56">
        <v>11</v>
      </c>
      <c r="B53" s="224" t="s">
        <v>234</v>
      </c>
      <c r="C53" s="224"/>
      <c r="D53" s="224"/>
      <c r="E53" s="224"/>
      <c r="F53" s="224"/>
    </row>
    <row r="54" spans="1:8" ht="27" customHeight="1" x14ac:dyDescent="0.2"/>
    <row r="55" spans="1:8" x14ac:dyDescent="0.2">
      <c r="A55" s="208" t="s">
        <v>146</v>
      </c>
      <c r="B55" s="176"/>
      <c r="C55" s="36"/>
      <c r="D55" s="36"/>
      <c r="E55" s="36"/>
      <c r="F55" s="36"/>
    </row>
    <row r="56" spans="1:8" x14ac:dyDescent="0.2">
      <c r="A56" s="207"/>
      <c r="B56" s="175"/>
      <c r="C56" s="36"/>
      <c r="D56" s="36"/>
      <c r="E56" s="36"/>
      <c r="F56" s="36"/>
    </row>
    <row r="57" spans="1:8" ht="16.899999999999999" customHeight="1" x14ac:dyDescent="0.2">
      <c r="A57" s="207" t="s">
        <v>145</v>
      </c>
      <c r="B57" s="175"/>
      <c r="C57" s="36"/>
      <c r="D57" s="36"/>
      <c r="E57" s="36"/>
      <c r="F57" s="36"/>
    </row>
    <row r="58" spans="1:8" x14ac:dyDescent="0.2">
      <c r="A58" s="67"/>
    </row>
  </sheetData>
  <mergeCells count="28">
    <mergeCell ref="A1:G1"/>
    <mergeCell ref="F5:H5"/>
    <mergeCell ref="C6:E6"/>
    <mergeCell ref="A3:H3"/>
    <mergeCell ref="C37:E37"/>
    <mergeCell ref="B7:F7"/>
    <mergeCell ref="B5:D5"/>
    <mergeCell ref="C21:E21"/>
    <mergeCell ref="B29:F29"/>
    <mergeCell ref="C36:F36"/>
    <mergeCell ref="B53:F53"/>
    <mergeCell ref="B38:F38"/>
    <mergeCell ref="B18:H18"/>
    <mergeCell ref="B27:H27"/>
    <mergeCell ref="B45:H45"/>
    <mergeCell ref="B47:H47"/>
    <mergeCell ref="C30:E30"/>
    <mergeCell ref="I2:K2"/>
    <mergeCell ref="B49:H49"/>
    <mergeCell ref="B51:H51"/>
    <mergeCell ref="A2:H2"/>
    <mergeCell ref="H21:K21"/>
    <mergeCell ref="H7:I7"/>
    <mergeCell ref="H29:I29"/>
    <mergeCell ref="H8:K8"/>
    <mergeCell ref="C39:E39"/>
    <mergeCell ref="C43:F43"/>
    <mergeCell ref="C8:E8"/>
  </mergeCells>
  <hyperlinks>
    <hyperlink ref="F10" location="AmneOI.A2!A1" display="AmneOI.A2" xr:uid="{00000000-0004-0000-0000-000001000000}"/>
    <hyperlink ref="F11" location="AmneOI.R1!A1" display="AmneOI.R1" xr:uid="{00000000-0004-0000-0000-000003000000}"/>
    <hyperlink ref="F12" location="AmneOI.R2!A1" display="AmneOI.R2" xr:uid="{00000000-0004-0000-0000-000004000000}"/>
    <hyperlink ref="F13" location="AmneOII.A1!A1" display="AmneOII.A1" xr:uid="{00000000-0004-0000-0000-000005000000}"/>
    <hyperlink ref="F14" location="AmneOII.B1!A1" display="AmneOII.B1" xr:uid="{00000000-0004-0000-0000-000006000000}"/>
    <hyperlink ref="F15" location="AmneOII.E1!A1" display="AmneOII.E1" xr:uid="{00000000-0004-0000-0000-000007000000}"/>
    <hyperlink ref="F23" location="LaggedAmneOI.A2!A1" display="LaggedAmneOI.A2" xr:uid="{00000000-0004-0000-0000-000008000000}"/>
    <hyperlink ref="F24" location="LaggedAmneOII.B1!A1" display="LaggedAmneOII.B1" xr:uid="{00000000-0004-0000-0000-000009000000}"/>
    <hyperlink ref="F34" location="AmneInII.B1!A1" display="AmneInII.B1" xr:uid="{00000000-0004-0000-0000-00000C000000}"/>
    <hyperlink ref="F35" location="AmneInII.H1!A1" display="AmneInII.H1" xr:uid="{00000000-0004-0000-0000-00000D000000}"/>
    <hyperlink ref="F42" location="LaggedAmneInII.B1!A1" display="LaggedAmneInII.B1" xr:uid="{00000000-0004-0000-0000-00000F000000}"/>
    <hyperlink ref="H29" r:id="rId1" xr:uid="{00000000-0004-0000-0000-000011000000}"/>
    <hyperlink ref="K10" location="AmneOI.A2!A1" display="AmneOI.A2" xr:uid="{BAE71A54-E0E8-420A-8710-8B62C43ADF24}"/>
    <hyperlink ref="K11" location="AmneOI.R1!A1" display="AmneOI.R1" xr:uid="{19DD6FD8-33C5-40A9-A0D9-91E4E7C9AAEF}"/>
    <hyperlink ref="K12" location="AmneOI.R2!A1" display="AmneOI.R2" xr:uid="{E3D1B008-30AB-4086-9BFE-74CF4E66BD76}"/>
    <hyperlink ref="K13" location="AmneOII.A1!A1" display="AmneOII.A1" xr:uid="{047602B1-1A18-4149-8578-26234B59E928}"/>
    <hyperlink ref="K14" location="AmneOII.B1!A1" display="AmneOII.B1" xr:uid="{88C6E403-7973-40CB-BAF4-D3E0EE37B4BA}"/>
    <hyperlink ref="K15" location="AmneOII.E1!A1" display="AmneOII.E1" xr:uid="{F946D5B9-49C8-4CA8-BA21-1FB5C2C325C8}"/>
    <hyperlink ref="K24" location="LaggedAmneInII.B1!A1" display="LaggedAmneOII.B1" xr:uid="{B9126DF9-DC2B-4131-A3F9-91CBFE51A186}"/>
    <hyperlink ref="I2" r:id="rId2" xr:uid="{ABD746B4-B05A-40E5-9A2D-18137CFFFF2C}"/>
    <hyperlink ref="F32" location="AmneInI.A2!A1" display="AmneInI.A2" xr:uid="{C41617A7-66AD-431E-AD81-11AD0E9C2BE8}"/>
    <hyperlink ref="F33" location="AmneInII.A2!A1" display="AmneInII.A2" xr:uid="{9B2737B4-8D91-4DBC-A7BD-6AC734DA5787}"/>
    <hyperlink ref="F41" location="LaggedAmneInI.A2!A1" display="LaggedAmneInI.A2" xr:uid="{749C5510-A063-46D5-89FE-A25CC5D1A1BE}"/>
    <hyperlink ref="K23" location="LaggedAmneOI.A2!A1" display="LaggedAmneOI.A2" xr:uid="{79F6422F-1200-4D90-9333-C844ACE689E6}"/>
    <hyperlink ref="H7:I7" r:id="rId3" display="Link to outward AMNE data" xr:uid="{A7D0DF29-B1A4-4220-AF6F-E95B60C58CF0}"/>
    <hyperlink ref="H29:I29" r:id="rId4" display="Link to inward AMNE data" xr:uid="{EA147661-0406-4BD5-B515-3F216E4B82C7}"/>
  </hyperlinks>
  <pageMargins left="0.7" right="0.7" top="0.75" bottom="0.75" header="0.3" footer="0.3"/>
  <pageSetup orientation="portrait" r:id="rId5"/>
  <customProperties>
    <customPr name="SourceTableID" r:id="rId6"/>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3" tint="0.79998168889431442"/>
  </sheetPr>
  <dimension ref="A113:A123"/>
  <sheetViews>
    <sheetView workbookViewId="0">
      <selection sqref="A1:XFD1048576"/>
    </sheetView>
  </sheetViews>
  <sheetFormatPr defaultColWidth="9.28515625" defaultRowHeight="12.75" x14ac:dyDescent="0.2"/>
  <cols>
    <col min="1" max="16384" width="9.28515625" style="222"/>
  </cols>
  <sheetData>
    <row r="113" s="222" customFormat="1" x14ac:dyDescent="0.2"/>
    <row r="114" s="222" customFormat="1" x14ac:dyDescent="0.2"/>
    <row r="115" s="222" customFormat="1" x14ac:dyDescent="0.2"/>
    <row r="116" s="222" customFormat="1" x14ac:dyDescent="0.2"/>
    <row r="117" s="222" customFormat="1" x14ac:dyDescent="0.2"/>
    <row r="118" s="222" customFormat="1" x14ac:dyDescent="0.2"/>
    <row r="119" s="222" customFormat="1" x14ac:dyDescent="0.2"/>
    <row r="120" s="222" customFormat="1" x14ac:dyDescent="0.2"/>
    <row r="121" s="222" customFormat="1" x14ac:dyDescent="0.2"/>
    <row r="122" s="222" customFormat="1" x14ac:dyDescent="0.2"/>
    <row r="123" s="222" customFormat="1" x14ac:dyDescent="0.2"/>
  </sheetData>
  <pageMargins left="0.7" right="0.7" top="0.75" bottom="0.75" header="0.3" footer="0.3"/>
  <customProperties>
    <customPr name="SourceTableID" r:id="rId1"/>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3" tint="0.79998168889431442"/>
  </sheetPr>
  <dimension ref="A81:A123"/>
  <sheetViews>
    <sheetView workbookViewId="0">
      <selection sqref="A1:XFD1048576"/>
    </sheetView>
  </sheetViews>
  <sheetFormatPr defaultColWidth="9.28515625" defaultRowHeight="12.75" x14ac:dyDescent="0.2"/>
  <cols>
    <col min="1" max="16384" width="9.28515625" style="222"/>
  </cols>
  <sheetData>
    <row r="81" s="222" customFormat="1" x14ac:dyDescent="0.2"/>
    <row r="82" s="222" customFormat="1" x14ac:dyDescent="0.2"/>
    <row r="83" s="222" customFormat="1" x14ac:dyDescent="0.2"/>
    <row r="84" s="222" customFormat="1" x14ac:dyDescent="0.2"/>
    <row r="85" s="222" customFormat="1" x14ac:dyDescent="0.2"/>
    <row r="86" s="222" customFormat="1" x14ac:dyDescent="0.2"/>
    <row r="87" s="222" customFormat="1" x14ac:dyDescent="0.2"/>
    <row r="88" s="222" customFormat="1" x14ac:dyDescent="0.2"/>
    <row r="89" s="222" customFormat="1" x14ac:dyDescent="0.2"/>
    <row r="90" s="222" customFormat="1" x14ac:dyDescent="0.2"/>
    <row r="91" s="222" customFormat="1" x14ac:dyDescent="0.2"/>
    <row r="92" s="222" customFormat="1" x14ac:dyDescent="0.2"/>
    <row r="93" s="222" customFormat="1" x14ac:dyDescent="0.2"/>
    <row r="94" s="222" customFormat="1" x14ac:dyDescent="0.2"/>
    <row r="95" s="222" customFormat="1" x14ac:dyDescent="0.2"/>
    <row r="96" s="222" customFormat="1" x14ac:dyDescent="0.2"/>
    <row r="97" s="222" customFormat="1" x14ac:dyDescent="0.2"/>
    <row r="98" s="222" customFormat="1" x14ac:dyDescent="0.2"/>
    <row r="99" s="222" customFormat="1" x14ac:dyDescent="0.2"/>
    <row r="100" s="222" customFormat="1" x14ac:dyDescent="0.2"/>
    <row r="101" s="222" customFormat="1" x14ac:dyDescent="0.2"/>
    <row r="102" s="222" customFormat="1" x14ac:dyDescent="0.2"/>
    <row r="103" s="222" customFormat="1" x14ac:dyDescent="0.2"/>
    <row r="104" s="222" customFormat="1" x14ac:dyDescent="0.2"/>
    <row r="105" s="222" customFormat="1" x14ac:dyDescent="0.2"/>
    <row r="106" s="222" customFormat="1" x14ac:dyDescent="0.2"/>
    <row r="107" s="222" customFormat="1" x14ac:dyDescent="0.2"/>
    <row r="108" s="222" customFormat="1" x14ac:dyDescent="0.2"/>
    <row r="109" s="222" customFormat="1" x14ac:dyDescent="0.2"/>
    <row r="110" s="222" customFormat="1" x14ac:dyDescent="0.2"/>
    <row r="111" s="222" customFormat="1" x14ac:dyDescent="0.2"/>
    <row r="112" s="222" customFormat="1" x14ac:dyDescent="0.2"/>
    <row r="113" s="222" customFormat="1" x14ac:dyDescent="0.2"/>
    <row r="114" s="222" customFormat="1" x14ac:dyDescent="0.2"/>
    <row r="115" s="222" customFormat="1" x14ac:dyDescent="0.2"/>
    <row r="116" s="222" customFormat="1" x14ac:dyDescent="0.2"/>
    <row r="117" s="222" customFormat="1" x14ac:dyDescent="0.2"/>
    <row r="118" s="222" customFormat="1" x14ac:dyDescent="0.2"/>
    <row r="119" s="222" customFormat="1" x14ac:dyDescent="0.2"/>
    <row r="120" s="222" customFormat="1" x14ac:dyDescent="0.2"/>
    <row r="121" s="222" customFormat="1" x14ac:dyDescent="0.2"/>
    <row r="122" s="222" customFormat="1" x14ac:dyDescent="0.2"/>
    <row r="123" s="222" customFormat="1" x14ac:dyDescent="0.2"/>
  </sheetData>
  <pageMargins left="0.7" right="0.7" top="0.75" bottom="0.75" header="0.3" footer="0.3"/>
  <customProperties>
    <customPr name="SourceTableID" r:id="rId1"/>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F1671-63B7-439F-90DC-C5EB26160B07}">
  <sheetPr>
    <tabColor theme="3" tint="0.79998168889431442"/>
  </sheetPr>
  <dimension ref="A1"/>
  <sheetViews>
    <sheetView workbookViewId="0">
      <selection sqref="A1:XFD1048576"/>
    </sheetView>
  </sheetViews>
  <sheetFormatPr defaultColWidth="9.28515625" defaultRowHeight="12.75" x14ac:dyDescent="0.2"/>
  <cols>
    <col min="1" max="16384" width="9.28515625" style="222"/>
  </cols>
  <sheetData/>
  <pageMargins left="0.7" right="0.7" top="0.75" bottom="0.75" header="0.3" footer="0.3"/>
  <customProperties>
    <customPr name="SourceTableID" r:id="rId1"/>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3" tint="0.79998168889431442"/>
    <pageSetUpPr fitToPage="1"/>
  </sheetPr>
  <dimension ref="A97:A123"/>
  <sheetViews>
    <sheetView workbookViewId="0">
      <selection sqref="A1:XFD1048576"/>
    </sheetView>
  </sheetViews>
  <sheetFormatPr defaultColWidth="9.28515625" defaultRowHeight="12.75" x14ac:dyDescent="0.2"/>
  <cols>
    <col min="1" max="16384" width="9.28515625" style="222"/>
  </cols>
  <sheetData>
    <row r="97" s="222" customFormat="1" x14ac:dyDescent="0.2"/>
    <row r="98" s="222" customFormat="1" x14ac:dyDescent="0.2"/>
    <row r="99" s="222" customFormat="1" x14ac:dyDescent="0.2"/>
    <row r="100" s="222" customFormat="1" x14ac:dyDescent="0.2"/>
    <row r="101" s="222" customFormat="1" x14ac:dyDescent="0.2"/>
    <row r="102" s="222" customFormat="1" x14ac:dyDescent="0.2"/>
    <row r="103" s="222" customFormat="1" x14ac:dyDescent="0.2"/>
    <row r="104" s="222" customFormat="1" x14ac:dyDescent="0.2"/>
    <row r="105" s="222" customFormat="1" x14ac:dyDescent="0.2"/>
    <row r="106" s="222" customFormat="1" x14ac:dyDescent="0.2"/>
    <row r="107" s="222" customFormat="1" x14ac:dyDescent="0.2"/>
    <row r="108" s="222" customFormat="1" x14ac:dyDescent="0.2"/>
    <row r="109" s="222" customFormat="1" x14ac:dyDescent="0.2"/>
    <row r="110" s="222" customFormat="1" x14ac:dyDescent="0.2"/>
    <row r="111" s="222" customFormat="1" x14ac:dyDescent="0.2"/>
    <row r="112" s="222" customFormat="1" x14ac:dyDescent="0.2"/>
    <row r="113" s="222" customFormat="1" x14ac:dyDescent="0.2"/>
    <row r="114" s="222" customFormat="1" x14ac:dyDescent="0.2"/>
    <row r="115" s="222" customFormat="1" x14ac:dyDescent="0.2"/>
    <row r="116" s="222" customFormat="1" x14ac:dyDescent="0.2"/>
    <row r="117" s="222" customFormat="1" x14ac:dyDescent="0.2"/>
    <row r="118" s="222" customFormat="1" x14ac:dyDescent="0.2"/>
    <row r="119" s="222" customFormat="1" x14ac:dyDescent="0.2"/>
    <row r="120" s="222" customFormat="1" x14ac:dyDescent="0.2"/>
    <row r="121" s="222" customFormat="1" x14ac:dyDescent="0.2"/>
    <row r="122" s="222" customFormat="1" x14ac:dyDescent="0.2"/>
    <row r="123" s="222" customFormat="1" x14ac:dyDescent="0.2"/>
  </sheetData>
  <pageMargins left="0" right="0" top="0" bottom="0" header="0.5" footer="0.5"/>
  <pageSetup scale="55" orientation="portrait" horizontalDpi="300" verticalDpi="300" r:id="rId1"/>
  <headerFooter alignWithMargins="0"/>
  <customProperties>
    <customPr name="SourceTable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914409-EDB3-40C5-902B-4A2F185846C0}">
  <sheetPr>
    <tabColor theme="3" tint="0.79998168889431442"/>
  </sheetPr>
  <dimension ref="A97:A123"/>
  <sheetViews>
    <sheetView workbookViewId="0">
      <selection sqref="A1:XFD1048576"/>
    </sheetView>
  </sheetViews>
  <sheetFormatPr defaultColWidth="9.28515625" defaultRowHeight="12.75" x14ac:dyDescent="0.2"/>
  <cols>
    <col min="1" max="16384" width="9.28515625" style="215"/>
  </cols>
  <sheetData>
    <row r="97" s="215" customFormat="1" x14ac:dyDescent="0.2"/>
    <row r="98" s="215" customFormat="1" x14ac:dyDescent="0.2"/>
    <row r="99" s="215" customFormat="1" x14ac:dyDescent="0.2"/>
    <row r="100" s="215" customFormat="1" x14ac:dyDescent="0.2"/>
    <row r="101" s="215" customFormat="1" x14ac:dyDescent="0.2"/>
    <row r="102" s="215" customFormat="1" x14ac:dyDescent="0.2"/>
    <row r="103" s="215" customFormat="1" x14ac:dyDescent="0.2"/>
    <row r="104" s="215" customFormat="1" x14ac:dyDescent="0.2"/>
    <row r="105" s="215" customFormat="1" x14ac:dyDescent="0.2"/>
    <row r="106" s="215" customFormat="1" x14ac:dyDescent="0.2"/>
    <row r="107" s="215" customFormat="1" x14ac:dyDescent="0.2"/>
    <row r="108" s="215" customFormat="1" x14ac:dyDescent="0.2"/>
    <row r="109" s="215" customFormat="1" x14ac:dyDescent="0.2"/>
    <row r="110" s="215" customFormat="1" x14ac:dyDescent="0.2"/>
    <row r="111" s="215" customFormat="1" x14ac:dyDescent="0.2"/>
    <row r="112" s="215" customFormat="1" x14ac:dyDescent="0.2"/>
    <row r="113" s="215" customFormat="1" x14ac:dyDescent="0.2"/>
    <row r="114" s="215" customFormat="1" x14ac:dyDescent="0.2"/>
    <row r="115" s="215" customFormat="1" x14ac:dyDescent="0.2"/>
    <row r="116" s="215" customFormat="1" x14ac:dyDescent="0.2"/>
    <row r="117" s="215" customFormat="1" x14ac:dyDescent="0.2"/>
    <row r="118" s="215" customFormat="1" x14ac:dyDescent="0.2"/>
    <row r="119" s="215" customFormat="1" x14ac:dyDescent="0.2"/>
    <row r="120" s="215" customFormat="1" x14ac:dyDescent="0.2"/>
    <row r="121" s="215" customFormat="1" x14ac:dyDescent="0.2"/>
    <row r="122" s="215" customFormat="1" x14ac:dyDescent="0.2"/>
    <row r="123" s="215" customFormat="1" x14ac:dyDescent="0.2"/>
  </sheetData>
  <pageMargins left="0.7" right="0.7" top="0.75" bottom="0.75" header="0.3" footer="0.3"/>
  <customProperties>
    <customPr name="SourceTableID" r:id="rId1"/>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ADEE88-9F97-41A7-AA03-1DE8CA7F02BD}">
  <sheetPr>
    <tabColor theme="3" tint="0.79998168889431442"/>
  </sheetPr>
  <dimension ref="A97:A123"/>
  <sheetViews>
    <sheetView workbookViewId="0">
      <selection sqref="A1:XFD1048576"/>
    </sheetView>
  </sheetViews>
  <sheetFormatPr defaultColWidth="9.28515625" defaultRowHeight="12.75" x14ac:dyDescent="0.2"/>
  <cols>
    <col min="1" max="16384" width="9.28515625" style="215"/>
  </cols>
  <sheetData>
    <row r="97" s="215" customFormat="1" x14ac:dyDescent="0.2"/>
    <row r="98" s="215" customFormat="1" x14ac:dyDescent="0.2"/>
    <row r="99" s="215" customFormat="1" x14ac:dyDescent="0.2"/>
    <row r="100" s="215" customFormat="1" x14ac:dyDescent="0.2"/>
    <row r="101" s="215" customFormat="1" x14ac:dyDescent="0.2"/>
    <row r="102" s="215" customFormat="1" x14ac:dyDescent="0.2"/>
    <row r="103" s="215" customFormat="1" x14ac:dyDescent="0.2"/>
    <row r="104" s="215" customFormat="1" x14ac:dyDescent="0.2"/>
    <row r="105" s="215" customFormat="1" x14ac:dyDescent="0.2"/>
    <row r="106" s="215" customFormat="1" x14ac:dyDescent="0.2"/>
    <row r="107" s="215" customFormat="1" x14ac:dyDescent="0.2"/>
    <row r="108" s="215" customFormat="1" x14ac:dyDescent="0.2"/>
    <row r="109" s="215" customFormat="1" x14ac:dyDescent="0.2"/>
    <row r="110" s="215" customFormat="1" x14ac:dyDescent="0.2"/>
    <row r="111" s="215" customFormat="1" x14ac:dyDescent="0.2"/>
    <row r="112" s="215" customFormat="1" x14ac:dyDescent="0.2"/>
    <row r="113" s="215" customFormat="1" x14ac:dyDescent="0.2"/>
    <row r="114" s="215" customFormat="1" x14ac:dyDescent="0.2"/>
    <row r="115" s="215" customFormat="1" x14ac:dyDescent="0.2"/>
    <row r="116" s="215" customFormat="1" x14ac:dyDescent="0.2"/>
    <row r="117" s="215" customFormat="1" x14ac:dyDescent="0.2"/>
    <row r="118" s="215" customFormat="1" x14ac:dyDescent="0.2"/>
    <row r="119" s="215" customFormat="1" x14ac:dyDescent="0.2"/>
    <row r="120" s="215" customFormat="1" x14ac:dyDescent="0.2"/>
    <row r="121" s="215" customFormat="1" x14ac:dyDescent="0.2"/>
    <row r="122" s="215" customFormat="1" x14ac:dyDescent="0.2"/>
    <row r="123" s="215" customFormat="1" x14ac:dyDescent="0.2"/>
  </sheetData>
  <pageMargins left="0.7" right="0.7" top="0.75" bottom="0.75" header="0.3" footer="0.3"/>
  <customProperties>
    <customPr name="SourceTableID" r:id="rId1"/>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3" tint="0.79998168889431442"/>
  </sheetPr>
  <dimension ref="A81:A123"/>
  <sheetViews>
    <sheetView workbookViewId="0">
      <selection sqref="A1:XFD1048576"/>
    </sheetView>
  </sheetViews>
  <sheetFormatPr defaultColWidth="9.28515625" defaultRowHeight="12.75" x14ac:dyDescent="0.2"/>
  <cols>
    <col min="1" max="16384" width="9.28515625" style="215"/>
  </cols>
  <sheetData>
    <row r="81" s="215" customFormat="1" x14ac:dyDescent="0.2"/>
    <row r="82" s="215" customFormat="1" x14ac:dyDescent="0.2"/>
    <row r="83" s="215" customFormat="1" x14ac:dyDescent="0.2"/>
    <row r="84" s="215" customFormat="1" x14ac:dyDescent="0.2"/>
    <row r="85" s="215" customFormat="1" x14ac:dyDescent="0.2"/>
    <row r="86" s="215" customFormat="1" x14ac:dyDescent="0.2"/>
    <row r="87" s="215" customFormat="1" x14ac:dyDescent="0.2"/>
    <row r="88" s="215" customFormat="1" x14ac:dyDescent="0.2"/>
    <row r="89" s="215" customFormat="1" x14ac:dyDescent="0.2"/>
    <row r="90" s="215" customFormat="1" x14ac:dyDescent="0.2"/>
    <row r="91" s="215" customFormat="1" x14ac:dyDescent="0.2"/>
    <row r="92" s="215" customFormat="1" x14ac:dyDescent="0.2"/>
    <row r="93" s="215" customFormat="1" x14ac:dyDescent="0.2"/>
    <row r="94" s="215" customFormat="1" x14ac:dyDescent="0.2"/>
    <row r="95" s="215" customFormat="1" x14ac:dyDescent="0.2"/>
    <row r="96" s="215" customFormat="1" x14ac:dyDescent="0.2"/>
    <row r="97" s="215" customFormat="1" x14ac:dyDescent="0.2"/>
    <row r="98" s="215" customFormat="1" x14ac:dyDescent="0.2"/>
    <row r="99" s="215" customFormat="1" x14ac:dyDescent="0.2"/>
    <row r="100" s="215" customFormat="1" x14ac:dyDescent="0.2"/>
    <row r="101" s="215" customFormat="1" x14ac:dyDescent="0.2"/>
    <row r="102" s="215" customFormat="1" x14ac:dyDescent="0.2"/>
    <row r="103" s="215" customFormat="1" x14ac:dyDescent="0.2"/>
    <row r="104" s="215" customFormat="1" x14ac:dyDescent="0.2"/>
    <row r="105" s="215" customFormat="1" x14ac:dyDescent="0.2"/>
    <row r="106" s="215" customFormat="1" x14ac:dyDescent="0.2"/>
    <row r="107" s="215" customFormat="1" x14ac:dyDescent="0.2"/>
    <row r="108" s="215" customFormat="1" x14ac:dyDescent="0.2"/>
    <row r="109" s="215" customFormat="1" x14ac:dyDescent="0.2"/>
    <row r="110" s="215" customFormat="1" x14ac:dyDescent="0.2"/>
    <row r="111" s="215" customFormat="1" x14ac:dyDescent="0.2"/>
    <row r="112" s="215" customFormat="1" x14ac:dyDescent="0.2"/>
    <row r="113" s="215" customFormat="1" x14ac:dyDescent="0.2"/>
    <row r="114" s="215" customFormat="1" x14ac:dyDescent="0.2"/>
    <row r="115" s="215" customFormat="1" x14ac:dyDescent="0.2"/>
    <row r="116" s="215" customFormat="1" x14ac:dyDescent="0.2"/>
    <row r="117" s="215" customFormat="1" x14ac:dyDescent="0.2"/>
    <row r="118" s="215" customFormat="1" x14ac:dyDescent="0.2"/>
    <row r="119" s="215" customFormat="1" x14ac:dyDescent="0.2"/>
    <row r="120" s="215" customFormat="1" x14ac:dyDescent="0.2"/>
    <row r="121" s="215" customFormat="1" x14ac:dyDescent="0.2"/>
    <row r="122" s="215" customFormat="1" x14ac:dyDescent="0.2"/>
    <row r="123" s="215" customFormat="1" x14ac:dyDescent="0.2"/>
  </sheetData>
  <pageMargins left="0.7" right="0.7" top="0.75" bottom="0.75" header="0.3" footer="0.3"/>
  <customProperties>
    <customPr name="SourceTableID" r:id="rId1"/>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3" tint="0.79998168889431442"/>
  </sheetPr>
  <dimension ref="A81:A123"/>
  <sheetViews>
    <sheetView workbookViewId="0">
      <selection sqref="A1:XFD1048576"/>
    </sheetView>
  </sheetViews>
  <sheetFormatPr defaultColWidth="9.28515625" defaultRowHeight="12.75" x14ac:dyDescent="0.2"/>
  <cols>
    <col min="1" max="16384" width="9.28515625" style="215"/>
  </cols>
  <sheetData>
    <row r="81" s="215" customFormat="1" x14ac:dyDescent="0.2"/>
    <row r="82" s="215" customFormat="1" x14ac:dyDescent="0.2"/>
    <row r="83" s="215" customFormat="1" x14ac:dyDescent="0.2"/>
    <row r="84" s="215" customFormat="1" x14ac:dyDescent="0.2"/>
    <row r="85" s="215" customFormat="1" x14ac:dyDescent="0.2"/>
    <row r="86" s="215" customFormat="1" x14ac:dyDescent="0.2"/>
    <row r="87" s="215" customFormat="1" x14ac:dyDescent="0.2"/>
    <row r="88" s="215" customFormat="1" x14ac:dyDescent="0.2"/>
    <row r="89" s="215" customFormat="1" x14ac:dyDescent="0.2"/>
    <row r="90" s="215" customFormat="1" x14ac:dyDescent="0.2"/>
    <row r="91" s="215" customFormat="1" x14ac:dyDescent="0.2"/>
    <row r="92" s="215" customFormat="1" x14ac:dyDescent="0.2"/>
    <row r="93" s="215" customFormat="1" x14ac:dyDescent="0.2"/>
    <row r="94" s="215" customFormat="1" x14ac:dyDescent="0.2"/>
    <row r="95" s="215" customFormat="1" x14ac:dyDescent="0.2"/>
    <row r="96" s="215" customFormat="1" x14ac:dyDescent="0.2"/>
    <row r="97" s="215" customFormat="1" x14ac:dyDescent="0.2"/>
    <row r="98" s="215" customFormat="1" x14ac:dyDescent="0.2"/>
    <row r="99" s="215" customFormat="1" x14ac:dyDescent="0.2"/>
    <row r="100" s="215" customFormat="1" x14ac:dyDescent="0.2"/>
    <row r="101" s="215" customFormat="1" x14ac:dyDescent="0.2"/>
    <row r="102" s="215" customFormat="1" x14ac:dyDescent="0.2"/>
    <row r="103" s="215" customFormat="1" x14ac:dyDescent="0.2"/>
    <row r="104" s="215" customFormat="1" x14ac:dyDescent="0.2"/>
    <row r="105" s="215" customFormat="1" x14ac:dyDescent="0.2"/>
    <row r="106" s="215" customFormat="1" x14ac:dyDescent="0.2"/>
    <row r="107" s="215" customFormat="1" x14ac:dyDescent="0.2"/>
    <row r="108" s="215" customFormat="1" x14ac:dyDescent="0.2"/>
    <row r="109" s="215" customFormat="1" x14ac:dyDescent="0.2"/>
    <row r="110" s="215" customFormat="1" x14ac:dyDescent="0.2"/>
    <row r="111" s="215" customFormat="1" x14ac:dyDescent="0.2"/>
    <row r="112" s="215" customFormat="1" x14ac:dyDescent="0.2"/>
    <row r="113" s="215" customFormat="1" x14ac:dyDescent="0.2"/>
    <row r="114" s="215" customFormat="1" x14ac:dyDescent="0.2"/>
    <row r="115" s="215" customFormat="1" x14ac:dyDescent="0.2"/>
    <row r="116" s="215" customFormat="1" x14ac:dyDescent="0.2"/>
    <row r="117" s="215" customFormat="1" x14ac:dyDescent="0.2"/>
    <row r="118" s="215" customFormat="1" x14ac:dyDescent="0.2"/>
    <row r="119" s="215" customFormat="1" x14ac:dyDescent="0.2"/>
    <row r="120" s="215" customFormat="1" x14ac:dyDescent="0.2"/>
    <row r="121" s="215" customFormat="1" x14ac:dyDescent="0.2"/>
    <row r="122" s="215" customFormat="1" x14ac:dyDescent="0.2"/>
    <row r="123" s="215" customFormat="1" x14ac:dyDescent="0.2"/>
  </sheetData>
  <pageMargins left="0.7" right="0.7" top="0.75" bottom="0.75" header="0.3" footer="0.3"/>
  <customProperties>
    <customPr name="SourceTableID" r:id="rId1"/>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3" tint="0.79998168889431442"/>
  </sheetPr>
  <dimension ref="A97:A123"/>
  <sheetViews>
    <sheetView workbookViewId="0">
      <selection sqref="A1:XFD1048576"/>
    </sheetView>
  </sheetViews>
  <sheetFormatPr defaultColWidth="9.28515625" defaultRowHeight="12.75" x14ac:dyDescent="0.2"/>
  <cols>
    <col min="1" max="16384" width="9.28515625" style="215"/>
  </cols>
  <sheetData>
    <row r="97" s="215" customFormat="1" x14ac:dyDescent="0.2"/>
    <row r="98" s="215" customFormat="1" x14ac:dyDescent="0.2"/>
    <row r="99" s="215" customFormat="1" x14ac:dyDescent="0.2"/>
    <row r="100" s="215" customFormat="1" x14ac:dyDescent="0.2"/>
    <row r="101" s="215" customFormat="1" x14ac:dyDescent="0.2"/>
    <row r="102" s="215" customFormat="1" x14ac:dyDescent="0.2"/>
    <row r="103" s="215" customFormat="1" x14ac:dyDescent="0.2"/>
    <row r="104" s="215" customFormat="1" x14ac:dyDescent="0.2"/>
    <row r="105" s="215" customFormat="1" x14ac:dyDescent="0.2"/>
    <row r="106" s="215" customFormat="1" x14ac:dyDescent="0.2"/>
    <row r="107" s="215" customFormat="1" x14ac:dyDescent="0.2"/>
    <row r="108" s="215" customFormat="1" x14ac:dyDescent="0.2"/>
    <row r="109" s="215" customFormat="1" x14ac:dyDescent="0.2"/>
    <row r="110" s="215" customFormat="1" x14ac:dyDescent="0.2"/>
    <row r="111" s="215" customFormat="1" x14ac:dyDescent="0.2"/>
    <row r="112" s="215" customFormat="1" x14ac:dyDescent="0.2"/>
    <row r="113" s="215" customFormat="1" x14ac:dyDescent="0.2"/>
    <row r="114" s="215" customFormat="1" x14ac:dyDescent="0.2"/>
    <row r="115" s="215" customFormat="1" x14ac:dyDescent="0.2"/>
    <row r="116" s="215" customFormat="1" x14ac:dyDescent="0.2"/>
    <row r="117" s="215" customFormat="1" x14ac:dyDescent="0.2"/>
    <row r="118" s="215" customFormat="1" x14ac:dyDescent="0.2"/>
    <row r="119" s="215" customFormat="1" x14ac:dyDescent="0.2"/>
    <row r="120" s="215" customFormat="1" x14ac:dyDescent="0.2"/>
    <row r="121" s="215" customFormat="1" x14ac:dyDescent="0.2"/>
    <row r="122" s="215" customFormat="1" x14ac:dyDescent="0.2"/>
    <row r="123" s="215" customFormat="1" x14ac:dyDescent="0.2"/>
  </sheetData>
  <pageMargins left="0.7" right="0.7" top="0.75" bottom="0.75" header="0.3" footer="0.3"/>
  <customProperties>
    <customPr name="SourceTableID" r:id="rId1"/>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3" tint="0.79998168889431442"/>
  </sheetPr>
  <dimension ref="A1:A123"/>
  <sheetViews>
    <sheetView workbookViewId="0">
      <selection sqref="A1:XFD1048576"/>
    </sheetView>
  </sheetViews>
  <sheetFormatPr defaultColWidth="9.28515625" defaultRowHeight="12.75" x14ac:dyDescent="0.2"/>
  <cols>
    <col min="1" max="16384" width="9.28515625" style="215"/>
  </cols>
  <sheetData>
    <row r="1" s="215" customFormat="1" x14ac:dyDescent="0.2"/>
    <row r="2" s="215" customFormat="1" x14ac:dyDescent="0.2"/>
    <row r="3" s="215" customFormat="1" x14ac:dyDescent="0.2"/>
    <row r="4" s="215" customFormat="1" x14ac:dyDescent="0.2"/>
    <row r="5" s="215" customFormat="1" x14ac:dyDescent="0.2"/>
    <row r="6" s="215" customFormat="1" x14ac:dyDescent="0.2"/>
    <row r="7" s="215" customFormat="1" x14ac:dyDescent="0.2"/>
    <row r="8" s="215" customFormat="1" x14ac:dyDescent="0.2"/>
    <row r="9" s="215" customFormat="1" x14ac:dyDescent="0.2"/>
    <row r="10" s="215" customFormat="1" x14ac:dyDescent="0.2"/>
    <row r="11" s="215" customFormat="1" x14ac:dyDescent="0.2"/>
    <row r="12" s="215" customFormat="1" x14ac:dyDescent="0.2"/>
    <row r="13" s="215" customFormat="1" x14ac:dyDescent="0.2"/>
    <row r="14" s="215" customFormat="1" x14ac:dyDescent="0.2"/>
    <row r="15" s="215" customFormat="1" x14ac:dyDescent="0.2"/>
    <row r="16" s="215" customFormat="1" x14ac:dyDescent="0.2"/>
    <row r="17" s="215" customFormat="1" x14ac:dyDescent="0.2"/>
    <row r="18" s="215" customFormat="1" x14ac:dyDescent="0.2"/>
    <row r="19" s="215" customFormat="1" x14ac:dyDescent="0.2"/>
    <row r="20" s="215" customFormat="1" x14ac:dyDescent="0.2"/>
    <row r="21" s="215" customFormat="1" x14ac:dyDescent="0.2"/>
    <row r="22" s="215" customFormat="1" x14ac:dyDescent="0.2"/>
    <row r="23" s="215" customFormat="1" x14ac:dyDescent="0.2"/>
    <row r="24" s="215" customFormat="1" x14ac:dyDescent="0.2"/>
    <row r="25" s="215" customFormat="1" x14ac:dyDescent="0.2"/>
    <row r="26" s="215" customFormat="1" x14ac:dyDescent="0.2"/>
    <row r="27" s="215" customFormat="1" x14ac:dyDescent="0.2"/>
    <row r="28" s="215" customFormat="1" x14ac:dyDescent="0.2"/>
    <row r="29" s="215" customFormat="1" x14ac:dyDescent="0.2"/>
    <row r="30" s="215" customFormat="1" x14ac:dyDescent="0.2"/>
    <row r="31" s="215" customFormat="1" x14ac:dyDescent="0.2"/>
    <row r="32" s="215" customFormat="1" x14ac:dyDescent="0.2"/>
    <row r="33" s="215" customFormat="1" x14ac:dyDescent="0.2"/>
    <row r="34" s="215" customFormat="1" x14ac:dyDescent="0.2"/>
    <row r="35" s="215" customFormat="1" x14ac:dyDescent="0.2"/>
    <row r="36" s="215" customFormat="1" x14ac:dyDescent="0.2"/>
    <row r="37" s="215" customFormat="1" x14ac:dyDescent="0.2"/>
    <row r="38" s="215" customFormat="1" x14ac:dyDescent="0.2"/>
    <row r="39" s="215" customFormat="1" x14ac:dyDescent="0.2"/>
    <row r="40" s="215" customFormat="1" x14ac:dyDescent="0.2"/>
    <row r="41" s="215" customFormat="1" x14ac:dyDescent="0.2"/>
    <row r="42" s="215" customFormat="1" x14ac:dyDescent="0.2"/>
    <row r="43" s="215" customFormat="1" x14ac:dyDescent="0.2"/>
    <row r="44" s="215" customFormat="1" x14ac:dyDescent="0.2"/>
    <row r="45" s="215" customFormat="1" x14ac:dyDescent="0.2"/>
    <row r="46" s="215" customFormat="1" x14ac:dyDescent="0.2"/>
    <row r="47" s="215" customFormat="1" x14ac:dyDescent="0.2"/>
    <row r="48" s="215" customFormat="1" x14ac:dyDescent="0.2"/>
    <row r="49" s="215" customFormat="1" x14ac:dyDescent="0.2"/>
    <row r="50" s="215" customFormat="1" x14ac:dyDescent="0.2"/>
    <row r="51" s="215" customFormat="1" x14ac:dyDescent="0.2"/>
    <row r="52" s="215" customFormat="1" x14ac:dyDescent="0.2"/>
    <row r="53" s="215" customFormat="1" x14ac:dyDescent="0.2"/>
    <row r="54" s="215" customFormat="1" x14ac:dyDescent="0.2"/>
    <row r="55" s="215" customFormat="1" x14ac:dyDescent="0.2"/>
    <row r="56" s="215" customFormat="1" x14ac:dyDescent="0.2"/>
    <row r="57" s="215" customFormat="1" x14ac:dyDescent="0.2"/>
    <row r="58" s="215" customFormat="1" x14ac:dyDescent="0.2"/>
    <row r="59" s="215" customFormat="1" x14ac:dyDescent="0.2"/>
    <row r="60" s="215" customFormat="1" x14ac:dyDescent="0.2"/>
    <row r="61" s="215" customFormat="1" x14ac:dyDescent="0.2"/>
    <row r="62" s="215" customFormat="1" x14ac:dyDescent="0.2"/>
    <row r="63" s="215" customFormat="1" x14ac:dyDescent="0.2"/>
    <row r="64" s="215" customFormat="1" x14ac:dyDescent="0.2"/>
    <row r="65" s="215" customFormat="1" x14ac:dyDescent="0.2"/>
    <row r="66" s="215" customFormat="1" x14ac:dyDescent="0.2"/>
    <row r="67" s="215" customFormat="1" x14ac:dyDescent="0.2"/>
    <row r="68" s="215" customFormat="1" x14ac:dyDescent="0.2"/>
    <row r="69" s="215" customFormat="1" x14ac:dyDescent="0.2"/>
    <row r="70" s="215" customFormat="1" x14ac:dyDescent="0.2"/>
    <row r="71" s="215" customFormat="1" x14ac:dyDescent="0.2"/>
    <row r="72" s="215" customFormat="1" x14ac:dyDescent="0.2"/>
    <row r="73" s="215" customFormat="1" x14ac:dyDescent="0.2"/>
    <row r="74" s="215" customFormat="1" x14ac:dyDescent="0.2"/>
    <row r="75" s="215" customFormat="1" x14ac:dyDescent="0.2"/>
    <row r="76" s="215" customFormat="1" x14ac:dyDescent="0.2"/>
    <row r="77" s="215" customFormat="1" x14ac:dyDescent="0.2"/>
    <row r="78" s="215" customFormat="1" x14ac:dyDescent="0.2"/>
    <row r="79" s="215" customFormat="1" x14ac:dyDescent="0.2"/>
    <row r="80" s="215" customFormat="1" x14ac:dyDescent="0.2"/>
    <row r="81" s="215" customFormat="1" x14ac:dyDescent="0.2"/>
    <row r="82" s="215" customFormat="1" x14ac:dyDescent="0.2"/>
    <row r="83" s="215" customFormat="1" x14ac:dyDescent="0.2"/>
    <row r="84" s="215" customFormat="1" x14ac:dyDescent="0.2"/>
    <row r="85" s="215" customFormat="1" x14ac:dyDescent="0.2"/>
    <row r="86" s="215" customFormat="1" x14ac:dyDescent="0.2"/>
    <row r="87" s="215" customFormat="1" x14ac:dyDescent="0.2"/>
    <row r="88" s="215" customFormat="1" x14ac:dyDescent="0.2"/>
    <row r="89" s="215" customFormat="1" x14ac:dyDescent="0.2"/>
    <row r="90" s="215" customFormat="1" x14ac:dyDescent="0.2"/>
    <row r="91" s="215" customFormat="1" x14ac:dyDescent="0.2"/>
    <row r="92" s="215" customFormat="1" x14ac:dyDescent="0.2"/>
    <row r="93" s="215" customFormat="1" x14ac:dyDescent="0.2"/>
    <row r="94" s="215" customFormat="1" x14ac:dyDescent="0.2"/>
    <row r="95" s="215" customFormat="1" x14ac:dyDescent="0.2"/>
    <row r="96" s="215" customFormat="1" x14ac:dyDescent="0.2"/>
    <row r="97" s="215" customFormat="1" x14ac:dyDescent="0.2"/>
    <row r="98" s="215" customFormat="1" x14ac:dyDescent="0.2"/>
    <row r="99" s="215" customFormat="1" x14ac:dyDescent="0.2"/>
    <row r="100" s="215" customFormat="1" x14ac:dyDescent="0.2"/>
    <row r="101" s="215" customFormat="1" x14ac:dyDescent="0.2"/>
    <row r="102" s="215" customFormat="1" x14ac:dyDescent="0.2"/>
    <row r="103" s="215" customFormat="1" x14ac:dyDescent="0.2"/>
    <row r="104" s="215" customFormat="1" x14ac:dyDescent="0.2"/>
    <row r="105" s="215" customFormat="1" x14ac:dyDescent="0.2"/>
    <row r="106" s="215" customFormat="1" x14ac:dyDescent="0.2"/>
    <row r="107" s="215" customFormat="1" x14ac:dyDescent="0.2"/>
    <row r="108" s="215" customFormat="1" x14ac:dyDescent="0.2"/>
    <row r="109" s="215" customFormat="1" x14ac:dyDescent="0.2"/>
    <row r="110" s="215" customFormat="1" x14ac:dyDescent="0.2"/>
    <row r="111" s="215" customFormat="1" x14ac:dyDescent="0.2"/>
    <row r="112" s="215" customFormat="1" x14ac:dyDescent="0.2"/>
    <row r="113" s="215" customFormat="1" x14ac:dyDescent="0.2"/>
    <row r="114" s="215" customFormat="1" x14ac:dyDescent="0.2"/>
    <row r="115" s="215" customFormat="1" x14ac:dyDescent="0.2"/>
    <row r="116" s="215" customFormat="1" x14ac:dyDescent="0.2"/>
    <row r="117" s="215" customFormat="1" x14ac:dyDescent="0.2"/>
    <row r="118" s="215" customFormat="1" x14ac:dyDescent="0.2"/>
    <row r="119" s="215" customFormat="1" x14ac:dyDescent="0.2"/>
    <row r="120" s="215" customFormat="1" x14ac:dyDescent="0.2"/>
    <row r="121" s="215" customFormat="1" x14ac:dyDescent="0.2"/>
    <row r="122" s="215" customFormat="1" x14ac:dyDescent="0.2"/>
    <row r="123" s="215" customFormat="1" x14ac:dyDescent="0.2"/>
  </sheetData>
  <pageMargins left="0.7" right="0.7" top="0.75" bottom="0.75" header="0.3" footer="0.3"/>
  <customProperties>
    <customPr name="SourceTableID"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05ECA-7103-4856-A48E-BC26CEDD686B}">
  <sheetPr>
    <pageSetUpPr fitToPage="1"/>
  </sheetPr>
  <dimension ref="A1:S139"/>
  <sheetViews>
    <sheetView zoomScale="85" zoomScaleNormal="85" workbookViewId="0">
      <pane ySplit="5" topLeftCell="A6" activePane="bottomLeft" state="frozen"/>
      <selection activeCell="A5" sqref="A5"/>
      <selection pane="bottomLeft" activeCell="C5" sqref="C5"/>
    </sheetView>
  </sheetViews>
  <sheetFormatPr defaultColWidth="9.140625" defaultRowHeight="12.75" x14ac:dyDescent="0.2"/>
  <cols>
    <col min="1" max="1" width="6.5703125" style="2" customWidth="1"/>
    <col min="2" max="2" width="101.28515625" style="2" customWidth="1"/>
    <col min="3" max="3" width="12.7109375" style="2" customWidth="1"/>
    <col min="4" max="4" width="36.28515625" style="2" customWidth="1"/>
    <col min="5" max="5" width="25.140625" style="2" customWidth="1"/>
    <col min="6" max="6" width="18" style="2" customWidth="1"/>
    <col min="7" max="7" width="31" style="25" customWidth="1"/>
    <col min="8" max="8" width="11.28515625" style="2" customWidth="1"/>
    <col min="9" max="9" width="26.5703125" style="2" customWidth="1"/>
    <col min="10" max="10" width="62.85546875" style="2" customWidth="1"/>
    <col min="11" max="11" width="18" style="2" customWidth="1"/>
    <col min="12" max="12" width="25.28515625" style="14" customWidth="1"/>
    <col min="13" max="13" width="17.140625" style="14" customWidth="1"/>
    <col min="14" max="15" width="42.5703125" style="14" customWidth="1"/>
    <col min="16" max="16" width="9.140625" style="14"/>
    <col min="17" max="17" width="27.7109375" style="14" customWidth="1"/>
    <col min="18" max="18" width="13.85546875" style="14" customWidth="1"/>
    <col min="19" max="19" width="9.140625" style="14"/>
    <col min="20" max="16384" width="9.140625" style="2"/>
  </cols>
  <sheetData>
    <row r="1" spans="1:19" s="14" customFormat="1" ht="21" customHeight="1" x14ac:dyDescent="0.2">
      <c r="A1" s="243" t="s">
        <v>288</v>
      </c>
      <c r="B1" s="243"/>
      <c r="C1" s="243"/>
      <c r="D1" s="244" t="s">
        <v>268</v>
      </c>
      <c r="E1" s="244"/>
      <c r="F1" s="244"/>
      <c r="G1" s="244"/>
      <c r="H1" s="187"/>
      <c r="I1" s="187"/>
      <c r="J1" s="187"/>
    </row>
    <row r="2" spans="1:19" s="14" customFormat="1" ht="21" customHeight="1" x14ac:dyDescent="0.2">
      <c r="A2" s="242" t="s">
        <v>6</v>
      </c>
      <c r="B2" s="242"/>
      <c r="C2" s="242"/>
      <c r="D2" s="245" t="s">
        <v>269</v>
      </c>
      <c r="E2" s="245"/>
      <c r="F2" s="245"/>
      <c r="G2" s="245"/>
      <c r="H2" s="187"/>
      <c r="I2" s="187"/>
      <c r="J2" s="187"/>
    </row>
    <row r="3" spans="1:19" s="14" customFormat="1" ht="18" customHeight="1" x14ac:dyDescent="0.2">
      <c r="A3" s="241" t="s">
        <v>278</v>
      </c>
      <c r="B3" s="241"/>
      <c r="C3" s="241"/>
      <c r="D3" s="246" t="str">
        <f ca="1">IF(OutwardAmneDataItems!G4=0,"Warning: Outward AMNE data not loaded","")</f>
        <v>Warning: Outward AMNE data not loaded</v>
      </c>
      <c r="E3" s="246"/>
      <c r="G3" s="25"/>
    </row>
    <row r="4" spans="1:19" s="14" customFormat="1" ht="18" customHeight="1" x14ac:dyDescent="0.2">
      <c r="A4" s="29"/>
      <c r="B4" s="184"/>
      <c r="C4" s="185"/>
      <c r="D4" s="246" t="str">
        <f>IF(InwardAmneDataItems!G4=0,"Warning: Inward AMNE data not loaded","")</f>
        <v>Warning: Inward AMNE data not loaded</v>
      </c>
      <c r="E4" s="246"/>
      <c r="G4" s="25"/>
    </row>
    <row r="5" spans="1:19" s="212" customFormat="1" ht="28.15" customHeight="1" x14ac:dyDescent="0.2">
      <c r="A5" s="43" t="s">
        <v>114</v>
      </c>
      <c r="B5" s="209" t="s">
        <v>115</v>
      </c>
      <c r="C5" s="210" t="str">
        <f ca="1">_xlfn.CONCAT('START.HERE.AMNE'!E4, " (", UPPER('START.HERE.AMNE'!$E$5), ")")</f>
        <v>2019 (R)</v>
      </c>
      <c r="D5" s="211" t="s">
        <v>232</v>
      </c>
      <c r="E5" s="240"/>
      <c r="F5" s="240"/>
      <c r="G5" s="240"/>
    </row>
    <row r="6" spans="1:19" s="3" customFormat="1" x14ac:dyDescent="0.2">
      <c r="A6" s="174"/>
      <c r="B6" s="132"/>
      <c r="C6" s="132"/>
      <c r="D6" s="134"/>
      <c r="E6" s="68"/>
      <c r="F6" s="68"/>
      <c r="G6" s="127"/>
      <c r="H6" s="68"/>
      <c r="I6" s="68"/>
      <c r="J6" s="68"/>
      <c r="K6" s="68"/>
      <c r="L6" s="36"/>
      <c r="M6" s="68"/>
      <c r="N6" s="68"/>
      <c r="O6" s="68"/>
      <c r="P6" s="68"/>
      <c r="Q6" s="68"/>
      <c r="R6" s="68"/>
      <c r="S6" s="36"/>
    </row>
    <row r="7" spans="1:19" s="143" customFormat="1" x14ac:dyDescent="0.2">
      <c r="A7" s="136">
        <v>1</v>
      </c>
      <c r="B7" s="137" t="s">
        <v>78</v>
      </c>
      <c r="C7" s="138" t="s">
        <v>0</v>
      </c>
      <c r="D7" s="139"/>
      <c r="E7" s="140"/>
      <c r="F7" s="141"/>
      <c r="G7" s="142"/>
      <c r="H7" s="141"/>
      <c r="I7" s="141"/>
      <c r="J7" s="141"/>
      <c r="K7" s="141"/>
      <c r="L7" s="141"/>
      <c r="M7" s="141"/>
      <c r="N7" s="141"/>
      <c r="O7" s="141"/>
      <c r="P7" s="141"/>
      <c r="Q7" s="141"/>
      <c r="R7" s="141"/>
      <c r="S7" s="141"/>
    </row>
    <row r="8" spans="1:19" s="143" customFormat="1" x14ac:dyDescent="0.2">
      <c r="A8" s="136">
        <v>2</v>
      </c>
      <c r="B8" s="142" t="s">
        <v>79</v>
      </c>
      <c r="C8" s="144"/>
      <c r="D8" s="139"/>
      <c r="E8" s="141"/>
      <c r="F8" s="141"/>
      <c r="G8" s="142"/>
      <c r="H8" s="141"/>
      <c r="I8" s="141"/>
      <c r="J8" s="141"/>
      <c r="K8" s="141"/>
      <c r="L8" s="141"/>
      <c r="M8" s="141"/>
      <c r="N8" s="141"/>
      <c r="O8" s="141"/>
      <c r="P8" s="141"/>
      <c r="Q8" s="141"/>
      <c r="R8" s="141"/>
      <c r="S8" s="141"/>
    </row>
    <row r="9" spans="1:19" s="143" customFormat="1" x14ac:dyDescent="0.2">
      <c r="A9" s="136">
        <v>3</v>
      </c>
      <c r="B9" s="137" t="s">
        <v>54</v>
      </c>
      <c r="C9" s="145"/>
      <c r="D9" s="139"/>
      <c r="E9" s="141"/>
      <c r="F9" s="141"/>
      <c r="G9" s="142"/>
      <c r="H9" s="141"/>
      <c r="I9" s="141"/>
      <c r="J9" s="141"/>
      <c r="K9" s="141"/>
      <c r="L9" s="141"/>
      <c r="M9" s="141"/>
      <c r="N9" s="141"/>
      <c r="O9" s="141"/>
      <c r="P9" s="141"/>
      <c r="Q9" s="141"/>
      <c r="R9" s="141"/>
      <c r="S9" s="141"/>
    </row>
    <row r="10" spans="1:19" s="143" customFormat="1" x14ac:dyDescent="0.2">
      <c r="A10" s="136"/>
      <c r="B10" s="142"/>
      <c r="C10" s="138"/>
      <c r="D10" s="139"/>
      <c r="E10" s="141"/>
      <c r="F10" s="141"/>
      <c r="G10" s="142"/>
      <c r="H10" s="141"/>
      <c r="I10" s="141"/>
      <c r="J10" s="141"/>
      <c r="K10" s="141"/>
      <c r="L10" s="141"/>
      <c r="M10" s="141"/>
      <c r="N10" s="141"/>
      <c r="O10" s="141"/>
      <c r="P10" s="141"/>
      <c r="Q10" s="141"/>
      <c r="R10" s="141"/>
      <c r="S10" s="141"/>
    </row>
    <row r="11" spans="1:19" s="143" customFormat="1" x14ac:dyDescent="0.2">
      <c r="A11" s="136">
        <v>4</v>
      </c>
      <c r="B11" s="137" t="s">
        <v>80</v>
      </c>
      <c r="C11" s="138"/>
      <c r="D11" s="139"/>
      <c r="E11" s="141"/>
      <c r="F11" s="141"/>
      <c r="G11" s="142"/>
      <c r="H11" s="141"/>
      <c r="I11" s="141"/>
      <c r="J11" s="141"/>
      <c r="K11" s="141"/>
      <c r="L11" s="141"/>
      <c r="M11" s="141"/>
      <c r="N11" s="141"/>
      <c r="O11" s="141"/>
      <c r="P11" s="141"/>
      <c r="Q11" s="141"/>
      <c r="R11" s="141"/>
      <c r="S11" s="141"/>
    </row>
    <row r="12" spans="1:19" s="143" customFormat="1" x14ac:dyDescent="0.2">
      <c r="A12" s="136"/>
      <c r="B12" s="142"/>
      <c r="C12" s="138"/>
      <c r="D12" s="139"/>
      <c r="E12" s="141"/>
      <c r="F12" s="141"/>
      <c r="G12" s="142"/>
      <c r="H12" s="141"/>
      <c r="I12" s="141"/>
      <c r="J12" s="141"/>
      <c r="K12" s="141"/>
      <c r="L12" s="141"/>
      <c r="M12" s="141"/>
      <c r="N12" s="141"/>
      <c r="O12" s="141"/>
      <c r="P12" s="141"/>
      <c r="Q12" s="141"/>
      <c r="R12" s="141"/>
      <c r="S12" s="141"/>
    </row>
    <row r="13" spans="1:19" s="143" customFormat="1" x14ac:dyDescent="0.2">
      <c r="A13" s="136">
        <v>5</v>
      </c>
      <c r="B13" s="137" t="s">
        <v>81</v>
      </c>
      <c r="C13" s="146"/>
      <c r="D13" s="139"/>
      <c r="E13" s="141"/>
      <c r="F13" s="141"/>
      <c r="G13" s="142"/>
      <c r="H13" s="141"/>
      <c r="I13" s="141"/>
      <c r="J13" s="141"/>
      <c r="K13" s="141"/>
      <c r="L13" s="141"/>
      <c r="M13" s="141"/>
      <c r="N13" s="141"/>
      <c r="O13" s="141"/>
      <c r="P13" s="141"/>
      <c r="Q13" s="141"/>
      <c r="R13" s="141"/>
      <c r="S13" s="141"/>
    </row>
    <row r="14" spans="1:19" s="143" customFormat="1" x14ac:dyDescent="0.2">
      <c r="A14" s="136">
        <v>6</v>
      </c>
      <c r="B14" s="147" t="s">
        <v>82</v>
      </c>
      <c r="C14" s="144"/>
      <c r="D14" s="139"/>
      <c r="E14" s="141"/>
      <c r="F14" s="141"/>
      <c r="G14" s="142"/>
      <c r="H14" s="141"/>
      <c r="I14" s="141"/>
      <c r="J14" s="141"/>
      <c r="K14" s="141"/>
      <c r="L14" s="141"/>
      <c r="M14" s="141"/>
      <c r="N14" s="141"/>
      <c r="O14" s="141"/>
      <c r="P14" s="141"/>
      <c r="Q14" s="141"/>
      <c r="R14" s="141"/>
      <c r="S14" s="141"/>
    </row>
    <row r="15" spans="1:19" s="143" customFormat="1" x14ac:dyDescent="0.2">
      <c r="A15" s="136">
        <v>7</v>
      </c>
      <c r="B15" s="142" t="s">
        <v>83</v>
      </c>
      <c r="C15" s="144"/>
      <c r="D15" s="139"/>
      <c r="E15" s="141"/>
      <c r="F15" s="141"/>
      <c r="G15" s="142"/>
      <c r="H15" s="141"/>
      <c r="I15" s="141"/>
      <c r="J15" s="141"/>
      <c r="K15" s="141"/>
      <c r="L15" s="141"/>
      <c r="M15" s="141"/>
      <c r="N15" s="141"/>
      <c r="O15" s="141"/>
      <c r="P15" s="141"/>
      <c r="Q15" s="141"/>
      <c r="R15" s="141"/>
      <c r="S15" s="141"/>
    </row>
    <row r="16" spans="1:19" s="143" customFormat="1" x14ac:dyDescent="0.2">
      <c r="A16" s="136">
        <v>8</v>
      </c>
      <c r="B16" s="142" t="s">
        <v>55</v>
      </c>
      <c r="C16" s="148"/>
      <c r="D16" s="139"/>
      <c r="E16" s="141"/>
      <c r="F16" s="141"/>
      <c r="G16" s="142"/>
      <c r="H16" s="141"/>
      <c r="I16" s="141"/>
      <c r="J16" s="141"/>
      <c r="K16" s="141"/>
      <c r="L16" s="141"/>
      <c r="M16" s="141"/>
      <c r="N16" s="141"/>
      <c r="O16" s="141"/>
      <c r="P16" s="141"/>
      <c r="Q16" s="141"/>
      <c r="R16" s="141"/>
      <c r="S16" s="141"/>
    </row>
    <row r="17" spans="1:19" s="143" customFormat="1" x14ac:dyDescent="0.2">
      <c r="A17" s="136">
        <v>9</v>
      </c>
      <c r="B17" s="142" t="s">
        <v>84</v>
      </c>
      <c r="C17" s="148"/>
      <c r="D17" s="139"/>
      <c r="E17" s="141"/>
      <c r="F17" s="141"/>
      <c r="G17" s="142"/>
      <c r="H17" s="141"/>
      <c r="I17" s="141"/>
      <c r="J17" s="141"/>
      <c r="K17" s="141"/>
      <c r="L17" s="141"/>
      <c r="M17" s="141"/>
      <c r="N17" s="141"/>
      <c r="O17" s="141"/>
      <c r="P17" s="141"/>
      <c r="Q17" s="141"/>
      <c r="R17" s="141"/>
      <c r="S17" s="141"/>
    </row>
    <row r="18" spans="1:19" s="143" customFormat="1" x14ac:dyDescent="0.2">
      <c r="A18" s="136">
        <v>10</v>
      </c>
      <c r="B18" s="142" t="s">
        <v>56</v>
      </c>
      <c r="C18" s="148"/>
      <c r="D18" s="139"/>
      <c r="E18" s="141"/>
      <c r="F18" s="141"/>
      <c r="G18" s="142"/>
      <c r="H18" s="141"/>
      <c r="I18" s="141"/>
      <c r="J18" s="141"/>
      <c r="K18" s="141"/>
      <c r="L18" s="141"/>
      <c r="M18" s="141"/>
      <c r="N18" s="141"/>
      <c r="O18" s="141"/>
      <c r="P18" s="141"/>
      <c r="Q18" s="141"/>
      <c r="R18" s="141"/>
      <c r="S18" s="141"/>
    </row>
    <row r="19" spans="1:19" s="143" customFormat="1" x14ac:dyDescent="0.2">
      <c r="A19" s="136">
        <v>11</v>
      </c>
      <c r="B19" s="142" t="s">
        <v>46</v>
      </c>
      <c r="C19" s="148"/>
      <c r="D19" s="139"/>
      <c r="E19" s="141"/>
      <c r="F19" s="141"/>
      <c r="G19" s="142"/>
      <c r="H19" s="141"/>
      <c r="I19" s="141"/>
      <c r="J19" s="141"/>
      <c r="K19" s="141"/>
      <c r="L19" s="141"/>
      <c r="M19" s="141"/>
      <c r="N19" s="141"/>
      <c r="O19" s="141"/>
      <c r="P19" s="141"/>
      <c r="Q19" s="141"/>
      <c r="R19" s="141"/>
      <c r="S19" s="141"/>
    </row>
    <row r="20" spans="1:19" s="143" customFormat="1" x14ac:dyDescent="0.2">
      <c r="A20" s="136">
        <v>12</v>
      </c>
      <c r="B20" s="142" t="s">
        <v>63</v>
      </c>
      <c r="C20" s="148"/>
      <c r="D20" s="139"/>
      <c r="E20" s="141"/>
      <c r="F20" s="141"/>
      <c r="G20" s="142"/>
      <c r="H20" s="141"/>
      <c r="I20" s="141"/>
      <c r="J20" s="141"/>
      <c r="K20" s="141"/>
      <c r="L20" s="141"/>
      <c r="M20" s="141"/>
      <c r="N20" s="141"/>
      <c r="O20" s="141"/>
      <c r="P20" s="141"/>
      <c r="Q20" s="141"/>
      <c r="R20" s="141"/>
      <c r="S20" s="141"/>
    </row>
    <row r="21" spans="1:19" s="143" customFormat="1" x14ac:dyDescent="0.2">
      <c r="A21" s="136">
        <v>13</v>
      </c>
      <c r="B21" s="142" t="s">
        <v>56</v>
      </c>
      <c r="C21" s="149"/>
      <c r="D21" s="139"/>
      <c r="E21" s="141"/>
      <c r="F21" s="141"/>
      <c r="G21" s="142"/>
      <c r="H21" s="141"/>
      <c r="I21" s="141"/>
      <c r="J21" s="141"/>
      <c r="K21" s="141"/>
      <c r="L21" s="141"/>
      <c r="M21" s="141"/>
      <c r="N21" s="141"/>
      <c r="O21" s="141"/>
      <c r="P21" s="141"/>
      <c r="Q21" s="141"/>
      <c r="R21" s="141"/>
      <c r="S21" s="141"/>
    </row>
    <row r="22" spans="1:19" s="143" customFormat="1" x14ac:dyDescent="0.2">
      <c r="A22" s="136">
        <v>14</v>
      </c>
      <c r="B22" s="142" t="s">
        <v>57</v>
      </c>
      <c r="C22" s="144"/>
      <c r="D22" s="139"/>
      <c r="E22" s="141"/>
      <c r="F22" s="141"/>
      <c r="G22" s="142"/>
      <c r="H22" s="141"/>
      <c r="I22" s="141"/>
      <c r="J22" s="141"/>
      <c r="K22" s="141"/>
      <c r="L22" s="141"/>
      <c r="M22" s="141"/>
      <c r="N22" s="141"/>
      <c r="O22" s="141"/>
      <c r="P22" s="141"/>
      <c r="Q22" s="141"/>
      <c r="R22" s="141"/>
      <c r="S22" s="141"/>
    </row>
    <row r="23" spans="1:19" x14ac:dyDescent="0.2">
      <c r="A23" s="44">
        <v>15</v>
      </c>
      <c r="B23" s="32" t="s">
        <v>66</v>
      </c>
      <c r="C23" s="31">
        <f ca="1">OutwardAmneDataItems!G15</f>
        <v>0</v>
      </c>
      <c r="D23" s="133" t="s">
        <v>190</v>
      </c>
      <c r="E23" s="14"/>
      <c r="F23" s="14"/>
      <c r="H23" s="14"/>
      <c r="I23" s="14"/>
      <c r="J23" s="14"/>
      <c r="K23" s="14"/>
    </row>
    <row r="24" spans="1:19" s="143" customFormat="1" x14ac:dyDescent="0.2">
      <c r="A24" s="136">
        <v>16</v>
      </c>
      <c r="B24" s="142" t="s">
        <v>47</v>
      </c>
      <c r="C24" s="150" t="s">
        <v>0</v>
      </c>
      <c r="D24" s="139"/>
      <c r="E24" s="141"/>
      <c r="F24" s="141"/>
      <c r="G24" s="142"/>
      <c r="H24" s="141"/>
      <c r="I24" s="141"/>
      <c r="J24" s="141"/>
      <c r="K24" s="141"/>
      <c r="L24" s="141"/>
      <c r="M24" s="141"/>
      <c r="N24" s="141"/>
      <c r="O24" s="141"/>
      <c r="P24" s="141"/>
      <c r="Q24" s="141"/>
      <c r="R24" s="141"/>
      <c r="S24" s="141"/>
    </row>
    <row r="25" spans="1:19" s="143" customFormat="1" x14ac:dyDescent="0.2">
      <c r="A25" s="136">
        <v>17</v>
      </c>
      <c r="B25" s="142" t="s">
        <v>85</v>
      </c>
      <c r="C25" s="150" t="s">
        <v>0</v>
      </c>
      <c r="D25" s="139"/>
      <c r="F25" s="141"/>
      <c r="G25" s="142"/>
      <c r="H25" s="141"/>
      <c r="I25" s="141"/>
      <c r="J25" s="141"/>
      <c r="K25" s="141"/>
      <c r="L25" s="141"/>
      <c r="M25" s="141"/>
      <c r="N25" s="141"/>
      <c r="O25" s="141"/>
      <c r="P25" s="141"/>
      <c r="Q25" s="141"/>
      <c r="R25" s="141"/>
      <c r="S25" s="141"/>
    </row>
    <row r="26" spans="1:19" x14ac:dyDescent="0.2">
      <c r="A26" s="45">
        <v>18</v>
      </c>
      <c r="B26" s="6" t="s">
        <v>86</v>
      </c>
      <c r="C26" s="15" t="e">
        <f>AmneComputations!D11</f>
        <v>#DIV/0!</v>
      </c>
      <c r="D26" s="133" t="s">
        <v>231</v>
      </c>
      <c r="E26" s="25"/>
      <c r="F26" s="19"/>
      <c r="G26" s="123"/>
      <c r="H26" s="14"/>
      <c r="I26" s="14"/>
      <c r="J26" s="14"/>
      <c r="K26" s="14"/>
      <c r="O26" s="2"/>
      <c r="P26" s="2"/>
      <c r="Q26" s="2"/>
      <c r="R26" s="2"/>
      <c r="S26" s="2"/>
    </row>
    <row r="27" spans="1:19" s="143" customFormat="1" x14ac:dyDescent="0.2">
      <c r="A27" s="136">
        <v>19</v>
      </c>
      <c r="B27" s="142" t="s">
        <v>47</v>
      </c>
      <c r="C27" s="144" t="s">
        <v>0</v>
      </c>
      <c r="D27" s="139"/>
      <c r="E27" s="142"/>
      <c r="F27" s="151"/>
      <c r="G27" s="152"/>
      <c r="H27" s="141"/>
      <c r="I27" s="141"/>
      <c r="J27" s="141"/>
      <c r="K27" s="141"/>
      <c r="L27" s="141"/>
      <c r="M27" s="141"/>
      <c r="N27" s="141"/>
    </row>
    <row r="28" spans="1:19" s="153" customFormat="1" x14ac:dyDescent="0.2">
      <c r="A28" s="136"/>
      <c r="B28" s="142"/>
      <c r="C28" s="144"/>
      <c r="D28" s="139"/>
      <c r="E28" s="142"/>
      <c r="F28" s="151"/>
      <c r="G28" s="152"/>
      <c r="H28" s="141"/>
      <c r="I28" s="141"/>
      <c r="J28" s="141"/>
      <c r="K28" s="141"/>
      <c r="L28" s="141"/>
      <c r="M28" s="141"/>
      <c r="N28" s="141"/>
    </row>
    <row r="29" spans="1:19" s="143" customFormat="1" ht="13.9" customHeight="1" x14ac:dyDescent="0.2">
      <c r="A29" s="136">
        <v>20</v>
      </c>
      <c r="B29" s="154" t="s">
        <v>87</v>
      </c>
      <c r="C29" s="144" t="s">
        <v>0</v>
      </c>
      <c r="D29" s="139"/>
      <c r="E29" s="142"/>
      <c r="F29" s="155"/>
      <c r="G29" s="137"/>
      <c r="H29" s="141"/>
      <c r="I29" s="141"/>
      <c r="J29" s="141"/>
      <c r="K29" s="141"/>
      <c r="L29" s="141"/>
      <c r="M29" s="141"/>
      <c r="N29" s="141"/>
    </row>
    <row r="30" spans="1:19" s="143" customFormat="1" x14ac:dyDescent="0.2">
      <c r="A30" s="136"/>
      <c r="B30" s="142"/>
      <c r="C30" s="156"/>
      <c r="D30" s="139"/>
      <c r="E30" s="142"/>
      <c r="F30" s="157"/>
      <c r="G30" s="137"/>
      <c r="H30" s="141"/>
      <c r="I30" s="141"/>
      <c r="J30" s="141"/>
      <c r="K30" s="141"/>
      <c r="L30" s="141"/>
      <c r="M30" s="141"/>
      <c r="N30" s="141"/>
    </row>
    <row r="31" spans="1:19" x14ac:dyDescent="0.2">
      <c r="A31" s="44">
        <v>21</v>
      </c>
      <c r="B31" s="32" t="s">
        <v>88</v>
      </c>
      <c r="C31" s="31">
        <f ca="1">OutwardAmneDataItems!G9</f>
        <v>0</v>
      </c>
      <c r="D31" s="133" t="s">
        <v>190</v>
      </c>
      <c r="E31" s="14"/>
      <c r="F31" s="14"/>
      <c r="H31" s="14"/>
      <c r="I31" s="14"/>
      <c r="J31" s="14"/>
      <c r="K31" s="14"/>
    </row>
    <row r="32" spans="1:19" x14ac:dyDescent="0.2">
      <c r="A32" s="45">
        <v>22</v>
      </c>
      <c r="B32" s="6" t="s">
        <v>89</v>
      </c>
      <c r="C32" s="15">
        <f ca="1">AmneComputations!D15</f>
        <v>0</v>
      </c>
      <c r="D32" s="133" t="s">
        <v>231</v>
      </c>
      <c r="E32" s="25"/>
      <c r="F32" s="18"/>
      <c r="G32" s="123"/>
      <c r="H32" s="42"/>
      <c r="I32" s="14"/>
      <c r="J32" s="14"/>
      <c r="K32" s="14"/>
      <c r="N32" s="2"/>
      <c r="O32" s="2"/>
      <c r="P32" s="2"/>
      <c r="Q32" s="2"/>
      <c r="R32" s="2"/>
      <c r="S32" s="2"/>
    </row>
    <row r="33" spans="1:19" s="143" customFormat="1" x14ac:dyDescent="0.2">
      <c r="A33" s="136">
        <v>23</v>
      </c>
      <c r="B33" s="142" t="s">
        <v>58</v>
      </c>
      <c r="C33" s="158"/>
      <c r="D33" s="159"/>
      <c r="E33" s="142"/>
      <c r="F33" s="151"/>
      <c r="G33" s="152"/>
      <c r="H33" s="141"/>
      <c r="I33" s="141"/>
      <c r="J33" s="141"/>
      <c r="K33" s="141"/>
      <c r="L33" s="141"/>
      <c r="M33" s="141"/>
    </row>
    <row r="34" spans="1:19" x14ac:dyDescent="0.2">
      <c r="A34" s="44">
        <v>24</v>
      </c>
      <c r="B34" s="32" t="s">
        <v>90</v>
      </c>
      <c r="C34" s="31">
        <f ca="1">OutwardAmneDataItems!G11</f>
        <v>0</v>
      </c>
      <c r="D34" s="133" t="s">
        <v>190</v>
      </c>
      <c r="E34" s="25"/>
      <c r="F34" s="131"/>
      <c r="G34" s="126"/>
      <c r="H34" s="14"/>
      <c r="I34" s="14"/>
      <c r="J34" s="14"/>
      <c r="K34" s="14"/>
      <c r="N34" s="2"/>
      <c r="O34" s="2"/>
      <c r="P34" s="2"/>
      <c r="Q34" s="2"/>
      <c r="R34" s="2"/>
      <c r="S34" s="2"/>
    </row>
    <row r="35" spans="1:19" s="143" customFormat="1" x14ac:dyDescent="0.2">
      <c r="A35" s="136">
        <v>25</v>
      </c>
      <c r="B35" s="142" t="s">
        <v>59</v>
      </c>
      <c r="C35" s="151"/>
      <c r="D35" s="159"/>
      <c r="E35" s="142"/>
      <c r="F35" s="142"/>
      <c r="G35" s="137"/>
      <c r="H35" s="141"/>
      <c r="I35" s="141"/>
      <c r="J35" s="141"/>
      <c r="K35" s="141"/>
      <c r="L35" s="141"/>
      <c r="M35" s="141"/>
      <c r="N35" s="141"/>
      <c r="O35" s="141"/>
      <c r="P35" s="141"/>
      <c r="Q35" s="141"/>
      <c r="R35" s="141"/>
      <c r="S35" s="141"/>
    </row>
    <row r="36" spans="1:19" x14ac:dyDescent="0.2">
      <c r="A36" s="45">
        <v>26</v>
      </c>
      <c r="B36" s="6" t="s">
        <v>48</v>
      </c>
      <c r="C36" s="7" t="e">
        <f ca="1">AmneComputations!D23</f>
        <v>#DIV/0!</v>
      </c>
      <c r="D36" s="133" t="s">
        <v>231</v>
      </c>
      <c r="E36" s="25"/>
      <c r="F36" s="19"/>
      <c r="G36" s="123"/>
      <c r="H36" s="14"/>
      <c r="I36" s="14"/>
      <c r="J36" s="14"/>
      <c r="K36" s="14"/>
      <c r="O36" s="2"/>
      <c r="P36" s="2"/>
      <c r="Q36" s="2"/>
      <c r="R36" s="2"/>
      <c r="S36" s="2"/>
    </row>
    <row r="37" spans="1:19" s="143" customFormat="1" x14ac:dyDescent="0.2">
      <c r="A37" s="46">
        <v>27</v>
      </c>
      <c r="B37" s="25" t="s">
        <v>60</v>
      </c>
      <c r="C37" s="18">
        <v>0</v>
      </c>
      <c r="D37" s="139"/>
      <c r="E37" s="142"/>
      <c r="F37" s="151"/>
      <c r="G37" s="152"/>
      <c r="H37" s="141"/>
      <c r="I37" s="141"/>
      <c r="J37" s="141"/>
      <c r="K37" s="141"/>
      <c r="L37" s="141"/>
      <c r="M37" s="141"/>
      <c r="N37" s="141"/>
    </row>
    <row r="38" spans="1:19" s="143" customFormat="1" x14ac:dyDescent="0.2">
      <c r="A38" s="136"/>
      <c r="B38" s="142"/>
      <c r="C38" s="160"/>
      <c r="D38" s="139"/>
      <c r="E38" s="142"/>
      <c r="F38" s="151"/>
      <c r="G38" s="137"/>
      <c r="H38" s="141"/>
      <c r="I38" s="141"/>
      <c r="J38" s="141"/>
      <c r="K38" s="141"/>
      <c r="L38" s="141"/>
      <c r="M38" s="141"/>
      <c r="N38" s="141"/>
    </row>
    <row r="39" spans="1:19" s="143" customFormat="1" x14ac:dyDescent="0.2">
      <c r="A39" s="136">
        <v>28</v>
      </c>
      <c r="B39" s="137" t="s">
        <v>91</v>
      </c>
      <c r="C39" s="144" t="s">
        <v>0</v>
      </c>
      <c r="D39" s="139"/>
      <c r="E39" s="142"/>
      <c r="F39" s="151"/>
      <c r="G39" s="152"/>
      <c r="H39" s="141"/>
      <c r="I39" s="141"/>
      <c r="J39" s="141"/>
      <c r="K39" s="141"/>
      <c r="L39" s="141"/>
      <c r="M39" s="141"/>
      <c r="N39" s="141"/>
    </row>
    <row r="40" spans="1:19" s="143" customFormat="1" x14ac:dyDescent="0.2">
      <c r="A40" s="136">
        <v>29</v>
      </c>
      <c r="B40" s="142" t="s">
        <v>61</v>
      </c>
      <c r="C40" s="144" t="s">
        <v>0</v>
      </c>
      <c r="D40" s="139"/>
      <c r="E40" s="142"/>
      <c r="F40" s="151"/>
      <c r="G40" s="152"/>
      <c r="H40" s="141"/>
      <c r="I40" s="141"/>
      <c r="J40" s="141"/>
      <c r="K40" s="141"/>
      <c r="L40" s="141"/>
      <c r="M40" s="141"/>
      <c r="N40" s="141"/>
    </row>
    <row r="41" spans="1:19" s="143" customFormat="1" x14ac:dyDescent="0.2">
      <c r="A41" s="136">
        <v>30</v>
      </c>
      <c r="B41" s="142" t="s">
        <v>92</v>
      </c>
      <c r="C41" s="144" t="s">
        <v>0</v>
      </c>
      <c r="D41" s="139"/>
      <c r="E41" s="142"/>
      <c r="F41" s="155"/>
      <c r="G41" s="137"/>
      <c r="H41" s="141"/>
      <c r="I41" s="141"/>
      <c r="J41" s="141"/>
      <c r="K41" s="141"/>
      <c r="L41" s="141"/>
      <c r="M41" s="141"/>
      <c r="N41" s="141"/>
    </row>
    <row r="42" spans="1:19" s="143" customFormat="1" x14ac:dyDescent="0.2">
      <c r="A42" s="136">
        <v>31</v>
      </c>
      <c r="B42" s="142" t="s">
        <v>93</v>
      </c>
      <c r="C42" s="144" t="s">
        <v>0</v>
      </c>
      <c r="D42" s="139"/>
      <c r="E42" s="142"/>
      <c r="F42" s="157"/>
      <c r="G42" s="137"/>
      <c r="H42" s="141"/>
      <c r="I42" s="141"/>
      <c r="J42" s="141"/>
      <c r="K42" s="141"/>
      <c r="L42" s="141"/>
      <c r="M42" s="141"/>
      <c r="N42" s="141"/>
    </row>
    <row r="43" spans="1:19" s="143" customFormat="1" x14ac:dyDescent="0.2">
      <c r="A43" s="136">
        <v>32</v>
      </c>
      <c r="B43" s="142" t="s">
        <v>94</v>
      </c>
      <c r="C43" s="144" t="s">
        <v>0</v>
      </c>
      <c r="D43" s="139"/>
      <c r="E43" s="141"/>
      <c r="F43" s="141"/>
      <c r="G43" s="137"/>
      <c r="H43" s="141"/>
      <c r="I43" s="141"/>
      <c r="J43" s="141"/>
      <c r="K43" s="141"/>
      <c r="L43" s="141"/>
      <c r="M43" s="141"/>
      <c r="N43" s="141"/>
      <c r="O43" s="141"/>
      <c r="P43" s="141"/>
      <c r="Q43" s="141"/>
      <c r="R43" s="141"/>
      <c r="S43" s="141"/>
    </row>
    <row r="44" spans="1:19" s="143" customFormat="1" x14ac:dyDescent="0.2">
      <c r="A44" s="136">
        <v>33</v>
      </c>
      <c r="B44" s="142" t="s">
        <v>95</v>
      </c>
      <c r="C44" s="144" t="s">
        <v>0</v>
      </c>
      <c r="D44" s="139"/>
      <c r="E44" s="141"/>
      <c r="F44" s="141"/>
      <c r="G44" s="137"/>
      <c r="H44" s="141"/>
      <c r="I44" s="141"/>
      <c r="J44" s="141"/>
      <c r="K44" s="141"/>
      <c r="L44" s="141"/>
      <c r="M44" s="141"/>
      <c r="N44" s="141"/>
      <c r="O44" s="141"/>
      <c r="P44" s="141"/>
      <c r="Q44" s="141"/>
      <c r="R44" s="141"/>
      <c r="S44" s="141"/>
    </row>
    <row r="45" spans="1:19" s="143" customFormat="1" x14ac:dyDescent="0.2">
      <c r="A45" s="136"/>
      <c r="B45" s="142"/>
      <c r="C45" s="138"/>
      <c r="D45" s="139"/>
      <c r="E45" s="141"/>
      <c r="F45" s="141"/>
      <c r="G45" s="137"/>
      <c r="H45" s="141"/>
      <c r="I45" s="141"/>
      <c r="J45" s="141"/>
      <c r="K45" s="141"/>
      <c r="L45" s="141"/>
      <c r="M45" s="141"/>
      <c r="N45" s="141"/>
      <c r="O45" s="141"/>
      <c r="P45" s="141"/>
      <c r="Q45" s="141"/>
      <c r="R45" s="141"/>
      <c r="S45" s="141"/>
    </row>
    <row r="46" spans="1:19" s="143" customFormat="1" x14ac:dyDescent="0.2">
      <c r="A46" s="136">
        <v>34</v>
      </c>
      <c r="B46" s="137" t="s">
        <v>96</v>
      </c>
      <c r="C46" s="144" t="s">
        <v>0</v>
      </c>
      <c r="D46" s="139"/>
      <c r="E46" s="141"/>
      <c r="F46" s="141"/>
      <c r="G46" s="142"/>
      <c r="H46" s="141"/>
      <c r="I46" s="141"/>
      <c r="J46" s="141"/>
      <c r="K46" s="141"/>
      <c r="L46" s="141"/>
      <c r="M46" s="141"/>
      <c r="N46" s="141"/>
      <c r="O46" s="141"/>
      <c r="P46" s="141"/>
      <c r="Q46" s="141"/>
      <c r="R46" s="141"/>
      <c r="S46" s="141"/>
    </row>
    <row r="47" spans="1:19" s="143" customFormat="1" x14ac:dyDescent="0.2">
      <c r="A47" s="136"/>
      <c r="B47" s="142"/>
      <c r="C47" s="161"/>
      <c r="D47" s="139"/>
      <c r="E47" s="141"/>
      <c r="F47" s="141"/>
      <c r="G47" s="142"/>
      <c r="H47" s="141"/>
      <c r="I47" s="141"/>
      <c r="J47" s="141"/>
      <c r="K47" s="141"/>
      <c r="L47" s="141"/>
      <c r="M47" s="141"/>
      <c r="N47" s="141"/>
      <c r="O47" s="141"/>
      <c r="P47" s="141"/>
      <c r="Q47" s="141"/>
      <c r="R47" s="141"/>
      <c r="S47" s="141"/>
    </row>
    <row r="48" spans="1:19" s="143" customFormat="1" x14ac:dyDescent="0.2">
      <c r="A48" s="136">
        <v>35</v>
      </c>
      <c r="B48" s="137" t="s">
        <v>97</v>
      </c>
      <c r="C48" s="144" t="s">
        <v>0</v>
      </c>
      <c r="D48" s="139"/>
      <c r="E48" s="141"/>
      <c r="F48" s="141"/>
      <c r="G48" s="142"/>
      <c r="H48" s="141"/>
      <c r="I48" s="141"/>
      <c r="J48" s="141"/>
      <c r="K48" s="141"/>
      <c r="L48" s="141"/>
      <c r="M48" s="141"/>
      <c r="N48" s="141"/>
      <c r="O48" s="141"/>
      <c r="P48" s="141"/>
      <c r="Q48" s="141"/>
      <c r="R48" s="141"/>
      <c r="S48" s="141"/>
    </row>
    <row r="49" spans="1:11" s="141" customFormat="1" x14ac:dyDescent="0.2">
      <c r="A49" s="136">
        <v>36</v>
      </c>
      <c r="B49" s="142" t="s">
        <v>153</v>
      </c>
      <c r="C49" s="144" t="s">
        <v>0</v>
      </c>
      <c r="D49" s="139"/>
      <c r="G49" s="142"/>
    </row>
    <row r="50" spans="1:11" s="141" customFormat="1" x14ac:dyDescent="0.2">
      <c r="A50" s="136">
        <v>37</v>
      </c>
      <c r="B50" s="137" t="s">
        <v>188</v>
      </c>
      <c r="C50" s="144" t="s">
        <v>0</v>
      </c>
      <c r="D50" s="139"/>
      <c r="G50" s="142"/>
    </row>
    <row r="51" spans="1:11" s="141" customFormat="1" x14ac:dyDescent="0.2">
      <c r="A51" s="136"/>
      <c r="B51" s="142"/>
      <c r="C51" s="162"/>
      <c r="D51" s="139"/>
      <c r="G51" s="142"/>
    </row>
    <row r="52" spans="1:11" s="141" customFormat="1" x14ac:dyDescent="0.2">
      <c r="A52" s="136">
        <v>38</v>
      </c>
      <c r="B52" s="137" t="s">
        <v>98</v>
      </c>
      <c r="C52" s="144" t="s">
        <v>0</v>
      </c>
      <c r="D52" s="139"/>
      <c r="G52" s="142"/>
    </row>
    <row r="53" spans="1:11" x14ac:dyDescent="0.2">
      <c r="A53" s="46"/>
      <c r="B53" s="25"/>
      <c r="C53" s="28"/>
      <c r="D53" s="135"/>
      <c r="E53" s="14"/>
      <c r="F53" s="14"/>
      <c r="H53" s="14"/>
      <c r="I53" s="14"/>
      <c r="J53" s="14"/>
      <c r="K53" s="14"/>
    </row>
    <row r="54" spans="1:11" s="141" customFormat="1" x14ac:dyDescent="0.2">
      <c r="A54" s="136">
        <v>39</v>
      </c>
      <c r="B54" s="137" t="s">
        <v>99</v>
      </c>
      <c r="C54" s="144" t="s">
        <v>0</v>
      </c>
      <c r="D54" s="139"/>
      <c r="G54" s="142"/>
    </row>
    <row r="55" spans="1:11" s="141" customFormat="1" x14ac:dyDescent="0.2">
      <c r="A55" s="136">
        <v>40</v>
      </c>
      <c r="B55" s="147" t="s">
        <v>100</v>
      </c>
      <c r="C55" s="144" t="s">
        <v>0</v>
      </c>
      <c r="D55" s="139"/>
      <c r="G55" s="142"/>
    </row>
    <row r="56" spans="1:11" s="141" customFormat="1" x14ac:dyDescent="0.2">
      <c r="A56" s="136">
        <v>41</v>
      </c>
      <c r="B56" s="142" t="s">
        <v>101</v>
      </c>
      <c r="C56" s="144" t="s">
        <v>0</v>
      </c>
      <c r="D56" s="139"/>
      <c r="G56" s="142"/>
    </row>
    <row r="57" spans="1:11" s="141" customFormat="1" x14ac:dyDescent="0.2">
      <c r="A57" s="136">
        <v>42</v>
      </c>
      <c r="B57" s="142" t="s">
        <v>62</v>
      </c>
      <c r="C57" s="144" t="s">
        <v>0</v>
      </c>
      <c r="D57" s="139"/>
      <c r="G57" s="142"/>
    </row>
    <row r="58" spans="1:11" s="141" customFormat="1" x14ac:dyDescent="0.2">
      <c r="A58" s="136">
        <v>43</v>
      </c>
      <c r="B58" s="142" t="s">
        <v>63</v>
      </c>
      <c r="C58" s="144" t="s">
        <v>0</v>
      </c>
      <c r="D58" s="139"/>
      <c r="G58" s="142"/>
    </row>
    <row r="59" spans="1:11" s="141" customFormat="1" x14ac:dyDescent="0.2">
      <c r="A59" s="136">
        <v>44</v>
      </c>
      <c r="B59" s="142" t="s">
        <v>56</v>
      </c>
      <c r="C59" s="144" t="s">
        <v>0</v>
      </c>
      <c r="D59" s="139"/>
      <c r="G59" s="142"/>
    </row>
    <row r="60" spans="1:11" s="141" customFormat="1" x14ac:dyDescent="0.2">
      <c r="A60" s="136">
        <v>45</v>
      </c>
      <c r="B60" s="142" t="s">
        <v>64</v>
      </c>
      <c r="C60" s="144" t="s">
        <v>0</v>
      </c>
      <c r="D60" s="139"/>
      <c r="G60" s="142"/>
    </row>
    <row r="61" spans="1:11" s="141" customFormat="1" x14ac:dyDescent="0.2">
      <c r="A61" s="136">
        <v>46</v>
      </c>
      <c r="B61" s="142" t="s">
        <v>84</v>
      </c>
      <c r="C61" s="144" t="s">
        <v>0</v>
      </c>
      <c r="D61" s="139"/>
      <c r="G61" s="142"/>
    </row>
    <row r="62" spans="1:11" s="141" customFormat="1" x14ac:dyDescent="0.2">
      <c r="A62" s="136">
        <v>47</v>
      </c>
      <c r="B62" s="142" t="s">
        <v>56</v>
      </c>
      <c r="C62" s="144" t="s">
        <v>0</v>
      </c>
      <c r="D62" s="139"/>
      <c r="G62" s="142"/>
    </row>
    <row r="63" spans="1:11" s="141" customFormat="1" x14ac:dyDescent="0.2">
      <c r="A63" s="136">
        <v>48</v>
      </c>
      <c r="B63" s="142" t="s">
        <v>65</v>
      </c>
      <c r="C63" s="144" t="s">
        <v>0</v>
      </c>
      <c r="D63" s="139"/>
      <c r="G63" s="142"/>
    </row>
    <row r="64" spans="1:11" x14ac:dyDescent="0.2">
      <c r="A64" s="44">
        <v>49</v>
      </c>
      <c r="B64" s="32" t="s">
        <v>86</v>
      </c>
      <c r="C64" s="31">
        <f ca="1">OutwardAmneDataItems!G17</f>
        <v>0</v>
      </c>
      <c r="D64" s="133" t="s">
        <v>190</v>
      </c>
      <c r="E64" s="14"/>
      <c r="F64" s="14"/>
      <c r="H64" s="14"/>
      <c r="I64" s="14"/>
      <c r="J64" s="14"/>
      <c r="K64" s="14"/>
    </row>
    <row r="65" spans="1:19" s="143" customFormat="1" x14ac:dyDescent="0.2">
      <c r="A65" s="136">
        <v>50</v>
      </c>
      <c r="B65" s="142" t="s">
        <v>47</v>
      </c>
      <c r="C65" s="150" t="s">
        <v>0</v>
      </c>
      <c r="D65" s="139"/>
      <c r="E65" s="141"/>
      <c r="F65" s="141"/>
      <c r="G65" s="142"/>
      <c r="H65" s="141"/>
      <c r="I65" s="141"/>
      <c r="J65" s="141"/>
      <c r="K65" s="141"/>
      <c r="L65" s="141"/>
      <c r="M65" s="141"/>
      <c r="N65" s="141"/>
      <c r="O65" s="141"/>
      <c r="P65" s="141"/>
      <c r="Q65" s="141"/>
      <c r="R65" s="141"/>
      <c r="S65" s="141"/>
    </row>
    <row r="66" spans="1:19" s="143" customFormat="1" x14ac:dyDescent="0.2">
      <c r="A66" s="136">
        <v>51</v>
      </c>
      <c r="B66" s="142" t="s">
        <v>67</v>
      </c>
      <c r="C66" s="150" t="s">
        <v>0</v>
      </c>
      <c r="D66" s="139"/>
      <c r="E66" s="142"/>
      <c r="F66" s="142"/>
      <c r="G66" s="142"/>
      <c r="H66" s="141"/>
      <c r="I66" s="141"/>
      <c r="J66" s="141"/>
      <c r="K66" s="141"/>
      <c r="L66" s="141"/>
      <c r="M66" s="141"/>
      <c r="N66" s="141"/>
      <c r="O66" s="141"/>
      <c r="P66" s="141"/>
      <c r="Q66" s="141"/>
      <c r="R66" s="141"/>
      <c r="S66" s="141"/>
    </row>
    <row r="67" spans="1:19" x14ac:dyDescent="0.2">
      <c r="A67" s="45">
        <v>52</v>
      </c>
      <c r="B67" s="6" t="s">
        <v>86</v>
      </c>
      <c r="C67" s="15" t="e">
        <f>AmneComputations!D29</f>
        <v>#DIV/0!</v>
      </c>
      <c r="D67" s="133" t="s">
        <v>231</v>
      </c>
      <c r="E67" s="25"/>
      <c r="F67" s="19"/>
      <c r="G67" s="123"/>
      <c r="H67" s="14"/>
      <c r="I67" s="14"/>
      <c r="J67" s="14"/>
      <c r="K67" s="14"/>
      <c r="O67" s="2"/>
      <c r="P67" s="2"/>
      <c r="Q67" s="2"/>
      <c r="R67" s="2"/>
      <c r="S67" s="2"/>
    </row>
    <row r="68" spans="1:19" s="143" customFormat="1" x14ac:dyDescent="0.2">
      <c r="A68" s="136">
        <v>53</v>
      </c>
      <c r="B68" s="142" t="s">
        <v>47</v>
      </c>
      <c r="C68" s="150" t="s">
        <v>0</v>
      </c>
      <c r="D68" s="139"/>
      <c r="E68" s="142"/>
      <c r="F68" s="151"/>
      <c r="G68" s="152"/>
      <c r="H68" s="141"/>
      <c r="I68" s="141"/>
      <c r="J68" s="141"/>
      <c r="K68" s="141"/>
      <c r="L68" s="141"/>
      <c r="M68" s="141"/>
      <c r="N68" s="141"/>
    </row>
    <row r="69" spans="1:19" s="143" customFormat="1" x14ac:dyDescent="0.2">
      <c r="A69" s="136"/>
      <c r="B69" s="142"/>
      <c r="C69" s="150"/>
      <c r="D69" s="139"/>
      <c r="E69" s="142"/>
      <c r="F69" s="151"/>
      <c r="G69" s="152"/>
      <c r="H69" s="141"/>
      <c r="I69" s="141"/>
      <c r="J69" s="141"/>
      <c r="K69" s="141"/>
      <c r="L69" s="141"/>
      <c r="M69" s="141"/>
      <c r="N69" s="141"/>
    </row>
    <row r="70" spans="1:19" s="143" customFormat="1" x14ac:dyDescent="0.2">
      <c r="A70" s="136">
        <v>54</v>
      </c>
      <c r="B70" s="137" t="s">
        <v>102</v>
      </c>
      <c r="C70" s="160"/>
      <c r="D70" s="139"/>
      <c r="E70" s="142"/>
      <c r="F70" s="155"/>
      <c r="G70" s="137"/>
      <c r="H70" s="141"/>
      <c r="I70" s="141"/>
      <c r="J70" s="141"/>
      <c r="K70" s="141"/>
      <c r="L70" s="141"/>
      <c r="M70" s="141"/>
      <c r="N70" s="141"/>
    </row>
    <row r="71" spans="1:19" s="143" customFormat="1" x14ac:dyDescent="0.2">
      <c r="A71" s="136"/>
      <c r="B71" s="142"/>
      <c r="C71" s="163"/>
      <c r="D71" s="139"/>
      <c r="E71" s="164"/>
      <c r="F71" s="157"/>
      <c r="G71" s="137"/>
      <c r="H71" s="141"/>
      <c r="I71" s="141"/>
      <c r="J71" s="141"/>
      <c r="K71" s="141"/>
      <c r="L71" s="141"/>
      <c r="M71" s="141"/>
      <c r="N71" s="141"/>
    </row>
    <row r="72" spans="1:19" x14ac:dyDescent="0.2">
      <c r="A72" s="44">
        <v>55</v>
      </c>
      <c r="B72" s="32" t="s">
        <v>68</v>
      </c>
      <c r="C72" s="31">
        <f>InwardAmneDataItems!G9</f>
        <v>0</v>
      </c>
      <c r="D72" s="133" t="s">
        <v>224</v>
      </c>
      <c r="E72" s="25"/>
      <c r="F72" s="25"/>
      <c r="H72" s="14"/>
      <c r="I72" s="14"/>
      <c r="J72" s="14"/>
      <c r="K72" s="14"/>
    </row>
    <row r="73" spans="1:19" x14ac:dyDescent="0.2">
      <c r="A73" s="45">
        <v>56</v>
      </c>
      <c r="B73" s="6" t="s">
        <v>69</v>
      </c>
      <c r="C73" s="15">
        <f>InwardAmneDataItems!G15</f>
        <v>0</v>
      </c>
      <c r="D73" s="133" t="s">
        <v>231</v>
      </c>
      <c r="E73" s="69"/>
      <c r="F73" s="25"/>
      <c r="G73" s="123"/>
      <c r="H73" s="14"/>
      <c r="I73" s="14"/>
      <c r="J73" s="14"/>
      <c r="K73" s="14"/>
    </row>
    <row r="74" spans="1:19" s="143" customFormat="1" x14ac:dyDescent="0.2">
      <c r="A74" s="136">
        <v>57</v>
      </c>
      <c r="B74" s="142" t="s">
        <v>49</v>
      </c>
      <c r="C74" s="158"/>
      <c r="D74" s="159"/>
      <c r="E74" s="142"/>
      <c r="F74" s="142"/>
      <c r="G74" s="142"/>
      <c r="H74" s="141"/>
      <c r="I74" s="141"/>
      <c r="J74" s="141"/>
      <c r="K74" s="141"/>
      <c r="L74" s="141"/>
      <c r="M74" s="141"/>
      <c r="N74" s="141"/>
      <c r="O74" s="141"/>
      <c r="P74" s="141"/>
      <c r="Q74" s="141"/>
      <c r="R74" s="141"/>
      <c r="S74" s="141"/>
    </row>
    <row r="75" spans="1:19" x14ac:dyDescent="0.2">
      <c r="A75" s="44">
        <v>58</v>
      </c>
      <c r="B75" s="32" t="s">
        <v>70</v>
      </c>
      <c r="C75" s="31">
        <f>InwardAmneDataItems!G11</f>
        <v>0</v>
      </c>
      <c r="D75" s="133" t="s">
        <v>224</v>
      </c>
      <c r="E75" s="25"/>
      <c r="F75" s="25"/>
      <c r="H75" s="14"/>
      <c r="I75" s="14"/>
      <c r="J75" s="14"/>
      <c r="K75" s="14"/>
    </row>
    <row r="76" spans="1:19" s="143" customFormat="1" x14ac:dyDescent="0.2">
      <c r="A76" s="136">
        <v>59</v>
      </c>
      <c r="B76" s="142" t="s">
        <v>71</v>
      </c>
      <c r="C76" s="158"/>
      <c r="D76" s="159"/>
      <c r="E76" s="141"/>
      <c r="F76" s="141"/>
      <c r="G76" s="142"/>
      <c r="H76" s="141"/>
      <c r="I76" s="141"/>
      <c r="J76" s="141"/>
      <c r="K76" s="141"/>
      <c r="L76" s="141"/>
      <c r="M76" s="141"/>
      <c r="N76" s="141"/>
      <c r="O76" s="141"/>
      <c r="P76" s="141"/>
      <c r="Q76" s="141"/>
      <c r="R76" s="141"/>
      <c r="S76" s="141"/>
    </row>
    <row r="77" spans="1:19" s="143" customFormat="1" x14ac:dyDescent="0.2">
      <c r="A77" s="46">
        <v>60</v>
      </c>
      <c r="B77" s="25" t="s">
        <v>72</v>
      </c>
      <c r="C77" s="18">
        <v>0</v>
      </c>
      <c r="D77" s="139"/>
      <c r="E77" s="141"/>
      <c r="F77" s="141"/>
      <c r="G77" s="142"/>
      <c r="H77" s="141"/>
      <c r="I77" s="141"/>
      <c r="J77" s="141"/>
      <c r="K77" s="141"/>
      <c r="L77" s="141"/>
      <c r="M77" s="141"/>
      <c r="N77" s="141"/>
      <c r="O77" s="141"/>
      <c r="P77" s="141"/>
      <c r="Q77" s="141"/>
      <c r="R77" s="141"/>
      <c r="S77" s="141"/>
    </row>
    <row r="78" spans="1:19" s="143" customFormat="1" x14ac:dyDescent="0.2">
      <c r="A78" s="46">
        <v>61</v>
      </c>
      <c r="B78" s="25" t="s">
        <v>50</v>
      </c>
      <c r="C78" s="18">
        <v>0</v>
      </c>
      <c r="D78" s="139"/>
      <c r="E78" s="141"/>
      <c r="F78" s="141"/>
      <c r="G78" s="142"/>
      <c r="H78" s="141"/>
      <c r="I78" s="141"/>
      <c r="J78" s="141"/>
      <c r="K78" s="141"/>
      <c r="L78" s="141"/>
      <c r="M78" s="141"/>
      <c r="N78" s="141"/>
      <c r="O78" s="141"/>
      <c r="P78" s="141"/>
      <c r="Q78" s="141"/>
      <c r="R78" s="141"/>
      <c r="S78" s="141"/>
    </row>
    <row r="79" spans="1:19" s="143" customFormat="1" x14ac:dyDescent="0.2">
      <c r="A79" s="136"/>
      <c r="B79" s="137"/>
      <c r="C79" s="144"/>
      <c r="D79" s="139"/>
      <c r="E79" s="141"/>
      <c r="F79" s="141"/>
      <c r="G79" s="142"/>
      <c r="H79" s="141"/>
      <c r="I79" s="141"/>
      <c r="J79" s="141"/>
      <c r="K79" s="141"/>
      <c r="L79" s="141"/>
      <c r="M79" s="141"/>
      <c r="N79" s="141"/>
      <c r="O79" s="141"/>
      <c r="P79" s="141"/>
      <c r="Q79" s="141"/>
      <c r="R79" s="141"/>
      <c r="S79" s="141"/>
    </row>
    <row r="80" spans="1:19" s="143" customFormat="1" x14ac:dyDescent="0.2">
      <c r="A80" s="136">
        <v>62</v>
      </c>
      <c r="B80" s="137" t="s">
        <v>103</v>
      </c>
      <c r="C80" s="144" t="s">
        <v>0</v>
      </c>
      <c r="D80" s="139"/>
      <c r="E80" s="141"/>
      <c r="F80" s="141"/>
      <c r="G80" s="142"/>
      <c r="H80" s="141"/>
      <c r="I80" s="141"/>
      <c r="J80" s="141"/>
      <c r="K80" s="141"/>
      <c r="L80" s="141"/>
      <c r="M80" s="141"/>
      <c r="N80" s="141"/>
      <c r="O80" s="141"/>
      <c r="P80" s="141"/>
      <c r="Q80" s="141"/>
      <c r="R80" s="141"/>
      <c r="S80" s="141"/>
    </row>
    <row r="81" spans="1:19" s="143" customFormat="1" x14ac:dyDescent="0.2">
      <c r="A81" s="136">
        <v>63</v>
      </c>
      <c r="B81" s="142" t="s">
        <v>61</v>
      </c>
      <c r="C81" s="144" t="s">
        <v>0</v>
      </c>
      <c r="D81" s="139"/>
      <c r="E81" s="141"/>
      <c r="F81" s="141"/>
      <c r="G81" s="142"/>
      <c r="H81" s="141"/>
      <c r="I81" s="141"/>
      <c r="J81" s="141"/>
      <c r="K81" s="141"/>
      <c r="L81" s="141"/>
      <c r="M81" s="141"/>
      <c r="N81" s="141"/>
      <c r="O81" s="141"/>
      <c r="P81" s="141"/>
      <c r="Q81" s="141"/>
      <c r="R81" s="141"/>
      <c r="S81" s="141"/>
    </row>
    <row r="82" spans="1:19" s="143" customFormat="1" x14ac:dyDescent="0.2">
      <c r="A82" s="136">
        <v>64</v>
      </c>
      <c r="B82" s="142" t="s">
        <v>92</v>
      </c>
      <c r="C82" s="144" t="s">
        <v>0</v>
      </c>
      <c r="D82" s="139"/>
      <c r="E82" s="142"/>
      <c r="F82" s="142"/>
      <c r="G82" s="142"/>
      <c r="H82" s="141"/>
      <c r="I82" s="141"/>
      <c r="J82" s="141"/>
      <c r="K82" s="141"/>
      <c r="L82" s="141"/>
      <c r="M82" s="141"/>
      <c r="N82" s="141"/>
      <c r="O82" s="141"/>
      <c r="P82" s="141"/>
      <c r="Q82" s="141"/>
      <c r="R82" s="141"/>
      <c r="S82" s="141"/>
    </row>
    <row r="83" spans="1:19" s="143" customFormat="1" x14ac:dyDescent="0.2">
      <c r="A83" s="136">
        <v>65</v>
      </c>
      <c r="B83" s="142" t="s">
        <v>93</v>
      </c>
      <c r="C83" s="144" t="s">
        <v>0</v>
      </c>
      <c r="D83" s="139"/>
      <c r="E83" s="142"/>
      <c r="F83" s="142"/>
      <c r="G83" s="142"/>
      <c r="H83" s="141"/>
      <c r="I83" s="141"/>
      <c r="J83" s="141"/>
      <c r="K83" s="141"/>
      <c r="L83" s="141"/>
      <c r="M83" s="141"/>
      <c r="N83" s="141"/>
      <c r="O83" s="141"/>
      <c r="P83" s="141"/>
      <c r="Q83" s="141"/>
      <c r="R83" s="141"/>
      <c r="S83" s="141"/>
    </row>
    <row r="84" spans="1:19" s="143" customFormat="1" x14ac:dyDescent="0.2">
      <c r="A84" s="136">
        <v>66</v>
      </c>
      <c r="B84" s="142" t="s">
        <v>104</v>
      </c>
      <c r="C84" s="144" t="s">
        <v>0</v>
      </c>
      <c r="D84" s="139"/>
      <c r="E84" s="142"/>
      <c r="F84" s="150"/>
      <c r="G84" s="152"/>
      <c r="H84" s="141"/>
      <c r="I84" s="141"/>
      <c r="J84" s="141"/>
      <c r="K84" s="141"/>
      <c r="L84" s="141"/>
      <c r="M84" s="141"/>
      <c r="N84" s="141"/>
      <c r="O84" s="141"/>
      <c r="P84" s="141"/>
      <c r="Q84" s="141"/>
      <c r="R84" s="141"/>
      <c r="S84" s="141"/>
    </row>
    <row r="85" spans="1:19" s="143" customFormat="1" x14ac:dyDescent="0.2">
      <c r="A85" s="165"/>
      <c r="B85" s="142"/>
      <c r="C85" s="142"/>
      <c r="D85" s="139"/>
      <c r="E85" s="142"/>
      <c r="F85" s="151"/>
      <c r="G85" s="152"/>
      <c r="H85" s="141"/>
      <c r="I85" s="141"/>
      <c r="J85" s="141"/>
      <c r="K85" s="141"/>
      <c r="L85" s="141"/>
      <c r="M85" s="141"/>
    </row>
    <row r="86" spans="1:19" s="143" customFormat="1" x14ac:dyDescent="0.2">
      <c r="A86" s="166">
        <v>67</v>
      </c>
      <c r="B86" s="137" t="s">
        <v>105</v>
      </c>
      <c r="C86" s="144" t="s">
        <v>0</v>
      </c>
      <c r="D86" s="139"/>
      <c r="E86" s="142"/>
      <c r="F86" s="151"/>
      <c r="G86" s="152"/>
      <c r="H86" s="141"/>
      <c r="I86" s="141"/>
      <c r="J86" s="141"/>
      <c r="K86" s="141"/>
      <c r="L86" s="141"/>
      <c r="M86" s="141"/>
    </row>
    <row r="87" spans="1:19" s="143" customFormat="1" x14ac:dyDescent="0.2">
      <c r="A87" s="166"/>
      <c r="B87" s="137"/>
      <c r="C87" s="144"/>
      <c r="D87" s="139"/>
      <c r="E87" s="142"/>
      <c r="F87" s="155"/>
      <c r="G87" s="137"/>
      <c r="H87" s="141"/>
      <c r="I87" s="141"/>
      <c r="J87" s="141"/>
      <c r="K87" s="141"/>
      <c r="L87" s="141"/>
      <c r="M87" s="141"/>
    </row>
    <row r="88" spans="1:19" s="143" customFormat="1" x14ac:dyDescent="0.2">
      <c r="A88" s="166"/>
      <c r="B88" s="167" t="s">
        <v>1</v>
      </c>
      <c r="C88" s="138"/>
      <c r="D88" s="139"/>
      <c r="E88" s="142"/>
      <c r="F88" s="163"/>
      <c r="G88" s="137"/>
      <c r="H88" s="141"/>
      <c r="I88" s="141"/>
      <c r="J88" s="141"/>
      <c r="K88" s="141"/>
      <c r="L88" s="141"/>
      <c r="M88" s="141"/>
    </row>
    <row r="89" spans="1:19" s="143" customFormat="1" x14ac:dyDescent="0.2">
      <c r="A89" s="166">
        <v>68</v>
      </c>
      <c r="B89" s="142" t="s">
        <v>106</v>
      </c>
      <c r="C89" s="144" t="s">
        <v>0</v>
      </c>
      <c r="D89" s="139"/>
      <c r="E89" s="142"/>
      <c r="F89" s="142"/>
      <c r="G89" s="137"/>
      <c r="H89" s="141"/>
      <c r="I89" s="141"/>
      <c r="J89" s="141"/>
      <c r="K89" s="141"/>
      <c r="L89" s="141"/>
      <c r="M89" s="141"/>
    </row>
    <row r="90" spans="1:19" s="143" customFormat="1" x14ac:dyDescent="0.2">
      <c r="A90" s="136">
        <v>69</v>
      </c>
      <c r="B90" s="142" t="s">
        <v>107</v>
      </c>
      <c r="C90" s="144" t="s">
        <v>0</v>
      </c>
      <c r="D90" s="139"/>
      <c r="E90" s="142"/>
      <c r="F90" s="151"/>
      <c r="G90" s="152"/>
      <c r="H90" s="141"/>
      <c r="I90" s="141"/>
      <c r="J90" s="141"/>
      <c r="K90" s="141"/>
      <c r="L90" s="141"/>
      <c r="M90" s="141"/>
    </row>
    <row r="91" spans="1:19" s="143" customFormat="1" x14ac:dyDescent="0.2">
      <c r="A91" s="136">
        <v>70</v>
      </c>
      <c r="B91" s="142" t="s">
        <v>51</v>
      </c>
      <c r="C91" s="144" t="s">
        <v>0</v>
      </c>
      <c r="D91" s="139"/>
      <c r="E91" s="142"/>
      <c r="F91" s="151"/>
      <c r="G91" s="152"/>
      <c r="H91" s="141"/>
      <c r="I91" s="141"/>
      <c r="J91" s="141"/>
      <c r="K91" s="141"/>
      <c r="L91" s="141"/>
      <c r="M91" s="141"/>
    </row>
    <row r="92" spans="1:19" s="143" customFormat="1" x14ac:dyDescent="0.2">
      <c r="A92" s="136"/>
      <c r="B92" s="142"/>
      <c r="C92" s="142"/>
      <c r="D92" s="139"/>
      <c r="E92" s="142"/>
      <c r="F92" s="151"/>
      <c r="G92" s="152"/>
      <c r="H92" s="141"/>
      <c r="I92" s="141"/>
      <c r="J92" s="141"/>
      <c r="K92" s="141"/>
      <c r="L92" s="141"/>
      <c r="M92" s="141"/>
    </row>
    <row r="93" spans="1:19" s="143" customFormat="1" x14ac:dyDescent="0.2">
      <c r="A93" s="136"/>
      <c r="B93" s="142"/>
      <c r="C93" s="168"/>
      <c r="D93" s="139"/>
      <c r="E93" s="142"/>
      <c r="F93" s="155"/>
      <c r="G93" s="137"/>
      <c r="H93" s="141"/>
      <c r="I93" s="141"/>
      <c r="J93" s="141"/>
      <c r="K93" s="141"/>
      <c r="L93" s="141"/>
      <c r="M93" s="141"/>
    </row>
    <row r="94" spans="1:19" s="143" customFormat="1" x14ac:dyDescent="0.2">
      <c r="A94" s="136"/>
      <c r="B94" s="167" t="s">
        <v>2</v>
      </c>
      <c r="C94" s="138"/>
      <c r="D94" s="139"/>
      <c r="E94" s="142"/>
      <c r="F94" s="163"/>
      <c r="G94" s="137"/>
      <c r="H94" s="141"/>
      <c r="I94" s="141"/>
      <c r="J94" s="141"/>
      <c r="K94" s="141"/>
      <c r="L94" s="141"/>
      <c r="M94" s="141"/>
    </row>
    <row r="95" spans="1:19" s="143" customFormat="1" x14ac:dyDescent="0.2">
      <c r="A95" s="136"/>
      <c r="B95" s="137" t="s">
        <v>5</v>
      </c>
      <c r="C95" s="138"/>
      <c r="D95" s="159"/>
      <c r="E95" s="142"/>
      <c r="F95" s="157"/>
      <c r="G95" s="137"/>
      <c r="H95" s="141"/>
      <c r="I95" s="141"/>
      <c r="J95" s="141"/>
      <c r="K95" s="141"/>
      <c r="L95" s="141"/>
      <c r="M95" s="141"/>
    </row>
    <row r="96" spans="1:19" x14ac:dyDescent="0.2">
      <c r="A96" s="45">
        <v>71</v>
      </c>
      <c r="B96" s="6" t="s">
        <v>108</v>
      </c>
      <c r="C96" s="15" t="e">
        <f ca="1">AmneComputations!D44</f>
        <v>#DIV/0!</v>
      </c>
      <c r="D96" s="133" t="s">
        <v>231</v>
      </c>
      <c r="E96" s="41"/>
      <c r="F96" s="25"/>
      <c r="H96" s="14"/>
      <c r="I96" s="14"/>
      <c r="J96" s="14"/>
      <c r="K96" s="14"/>
      <c r="N96" s="2"/>
      <c r="O96" s="2"/>
      <c r="P96" s="2"/>
      <c r="Q96" s="2"/>
      <c r="R96" s="2"/>
      <c r="S96" s="2"/>
    </row>
    <row r="97" spans="1:19" s="143" customFormat="1" x14ac:dyDescent="0.2">
      <c r="A97" s="136">
        <v>72</v>
      </c>
      <c r="B97" s="142" t="s">
        <v>73</v>
      </c>
      <c r="C97" s="148"/>
      <c r="D97" s="159"/>
      <c r="E97" s="142"/>
      <c r="F97" s="142"/>
      <c r="G97" s="142"/>
      <c r="H97" s="142"/>
      <c r="I97" s="142"/>
      <c r="J97" s="142"/>
      <c r="K97" s="142"/>
      <c r="L97" s="141"/>
      <c r="M97" s="141"/>
      <c r="N97" s="141"/>
      <c r="O97" s="141"/>
      <c r="P97" s="141"/>
      <c r="Q97" s="141"/>
      <c r="R97" s="141"/>
      <c r="S97" s="141"/>
    </row>
    <row r="98" spans="1:19" x14ac:dyDescent="0.2">
      <c r="A98" s="45">
        <v>73</v>
      </c>
      <c r="B98" s="6" t="s">
        <v>74</v>
      </c>
      <c r="C98" s="15" t="e">
        <f ca="1">AmneComputations!D51</f>
        <v>#DIV/0!</v>
      </c>
      <c r="D98" s="133" t="s">
        <v>231</v>
      </c>
      <c r="E98" s="25"/>
      <c r="F98" s="19"/>
      <c r="G98" s="123"/>
      <c r="H98" s="25"/>
      <c r="I98" s="25"/>
      <c r="J98" s="14"/>
      <c r="K98" s="14"/>
      <c r="O98" s="2"/>
      <c r="P98" s="2"/>
      <c r="Q98" s="2"/>
      <c r="R98" s="2"/>
      <c r="S98" s="2"/>
    </row>
    <row r="99" spans="1:19" s="143" customFormat="1" x14ac:dyDescent="0.2">
      <c r="A99" s="136">
        <v>74</v>
      </c>
      <c r="B99" s="142" t="s">
        <v>109</v>
      </c>
      <c r="C99" s="151"/>
      <c r="D99" s="159"/>
      <c r="E99" s="142"/>
      <c r="F99" s="150"/>
      <c r="G99" s="152"/>
      <c r="H99" s="142"/>
      <c r="I99" s="142"/>
      <c r="J99" s="141"/>
      <c r="K99" s="141"/>
      <c r="L99" s="141"/>
      <c r="M99" s="141"/>
      <c r="N99" s="141"/>
    </row>
    <row r="100" spans="1:19" s="143" customFormat="1" x14ac:dyDescent="0.2">
      <c r="A100" s="136">
        <v>75</v>
      </c>
      <c r="B100" s="142" t="s">
        <v>52</v>
      </c>
      <c r="C100" s="151"/>
      <c r="D100" s="159"/>
      <c r="E100" s="142"/>
      <c r="F100" s="151"/>
      <c r="G100" s="152"/>
      <c r="H100" s="142"/>
      <c r="I100" s="142"/>
      <c r="J100" s="141"/>
      <c r="K100" s="141"/>
      <c r="L100" s="141"/>
      <c r="M100" s="141"/>
      <c r="N100" s="141"/>
    </row>
    <row r="101" spans="1:19" s="143" customFormat="1" x14ac:dyDescent="0.2">
      <c r="A101" s="136"/>
      <c r="B101" s="142"/>
      <c r="C101" s="150"/>
      <c r="D101" s="139"/>
      <c r="E101" s="142"/>
      <c r="F101" s="155"/>
      <c r="G101" s="137"/>
      <c r="H101" s="142"/>
      <c r="I101" s="142"/>
      <c r="J101" s="141"/>
      <c r="K101" s="141"/>
      <c r="L101" s="141"/>
      <c r="M101" s="141"/>
      <c r="N101" s="141"/>
    </row>
    <row r="102" spans="1:19" s="143" customFormat="1" x14ac:dyDescent="0.2">
      <c r="A102" s="136"/>
      <c r="B102" s="137" t="s">
        <v>110</v>
      </c>
      <c r="C102" s="151"/>
      <c r="D102" s="159"/>
      <c r="E102" s="142"/>
      <c r="F102" s="157"/>
      <c r="G102" s="137"/>
      <c r="H102" s="141"/>
      <c r="I102" s="141"/>
      <c r="J102" s="141"/>
      <c r="K102" s="141"/>
      <c r="L102" s="141"/>
      <c r="M102" s="141"/>
      <c r="N102" s="141"/>
    </row>
    <row r="103" spans="1:19" x14ac:dyDescent="0.2">
      <c r="A103" s="45">
        <v>76</v>
      </c>
      <c r="B103" s="6" t="s">
        <v>111</v>
      </c>
      <c r="C103" s="15" t="e">
        <f>AmneComputations!D64</f>
        <v>#DIV/0!</v>
      </c>
      <c r="D103" s="133" t="s">
        <v>231</v>
      </c>
      <c r="E103" s="25"/>
      <c r="F103" s="25"/>
      <c r="G103" s="126"/>
      <c r="H103" s="14"/>
      <c r="I103" s="14"/>
      <c r="J103" s="14"/>
      <c r="K103" s="14"/>
    </row>
    <row r="104" spans="1:19" s="143" customFormat="1" x14ac:dyDescent="0.2">
      <c r="A104" s="136">
        <v>77</v>
      </c>
      <c r="B104" s="142" t="s">
        <v>75</v>
      </c>
      <c r="C104" s="151"/>
      <c r="D104" s="139"/>
      <c r="E104" s="142"/>
      <c r="F104" s="169"/>
      <c r="G104" s="152"/>
      <c r="H104" s="141"/>
      <c r="I104" s="141"/>
      <c r="J104" s="141"/>
      <c r="K104" s="141"/>
      <c r="L104" s="141"/>
      <c r="M104" s="141"/>
      <c r="N104" s="141"/>
    </row>
    <row r="105" spans="1:19" x14ac:dyDescent="0.2">
      <c r="A105" s="45">
        <v>78</v>
      </c>
      <c r="B105" s="6" t="s">
        <v>76</v>
      </c>
      <c r="C105" s="15" t="e">
        <f>AmneComputations!D71</f>
        <v>#DIV/0!</v>
      </c>
      <c r="D105" s="133" t="s">
        <v>231</v>
      </c>
      <c r="E105" s="25"/>
      <c r="F105" s="19"/>
      <c r="G105" s="123"/>
      <c r="H105" s="14"/>
      <c r="I105" s="14"/>
      <c r="J105" s="14"/>
      <c r="K105" s="14"/>
      <c r="O105" s="2"/>
      <c r="P105" s="2"/>
      <c r="Q105" s="2"/>
      <c r="R105" s="2"/>
      <c r="S105" s="2"/>
    </row>
    <row r="106" spans="1:19" s="143" customFormat="1" x14ac:dyDescent="0.2">
      <c r="A106" s="136">
        <v>79</v>
      </c>
      <c r="B106" s="142" t="s">
        <v>77</v>
      </c>
      <c r="C106" s="150"/>
      <c r="D106" s="170"/>
      <c r="E106" s="142"/>
      <c r="F106" s="151"/>
      <c r="G106" s="152"/>
      <c r="H106" s="141"/>
      <c r="I106" s="141"/>
      <c r="J106" s="141"/>
      <c r="K106" s="141"/>
      <c r="L106" s="141"/>
      <c r="M106" s="141"/>
      <c r="N106" s="141"/>
    </row>
    <row r="107" spans="1:19" s="143" customFormat="1" x14ac:dyDescent="0.2">
      <c r="A107" s="171">
        <v>80</v>
      </c>
      <c r="B107" s="172" t="s">
        <v>53</v>
      </c>
      <c r="C107" s="173"/>
      <c r="D107" s="139"/>
      <c r="E107" s="142"/>
      <c r="F107" s="155"/>
      <c r="G107" s="137"/>
      <c r="H107" s="141"/>
      <c r="I107" s="141"/>
      <c r="J107" s="141"/>
      <c r="K107" s="141"/>
      <c r="L107" s="141"/>
      <c r="M107" s="141"/>
      <c r="N107" s="141"/>
    </row>
    <row r="108" spans="1:19" ht="27.6" customHeight="1" x14ac:dyDescent="0.2">
      <c r="A108" s="29"/>
      <c r="B108" s="179"/>
      <c r="C108" s="180" t="str">
        <f ca="1">_xlfn.CONCAT("Compiled on ", TEXT(TODAY(), "mm/dd/yyyy"))</f>
        <v>Compiled on 12/16/2022</v>
      </c>
      <c r="D108" s="25"/>
      <c r="E108" s="25"/>
      <c r="F108" s="20"/>
      <c r="G108" s="126"/>
      <c r="H108" s="14"/>
      <c r="I108" s="14"/>
      <c r="J108" s="14"/>
      <c r="K108" s="14"/>
      <c r="O108" s="2"/>
      <c r="P108" s="2"/>
      <c r="Q108" s="2"/>
      <c r="R108" s="2"/>
      <c r="S108" s="2"/>
    </row>
    <row r="109" spans="1:19" x14ac:dyDescent="0.2">
      <c r="A109" s="29"/>
      <c r="B109" s="14"/>
      <c r="C109" s="14"/>
      <c r="D109" s="25"/>
      <c r="E109" s="25"/>
      <c r="F109" s="25"/>
      <c r="G109" s="126"/>
      <c r="H109" s="14"/>
      <c r="I109" s="14"/>
      <c r="J109" s="14"/>
      <c r="K109" s="14"/>
      <c r="O109" s="2"/>
      <c r="P109" s="2"/>
      <c r="Q109" s="2"/>
      <c r="R109" s="2"/>
      <c r="S109" s="2"/>
    </row>
    <row r="110" spans="1:19" x14ac:dyDescent="0.2">
      <c r="A110" s="239" t="s">
        <v>275</v>
      </c>
      <c r="B110" s="191" t="s">
        <v>272</v>
      </c>
      <c r="C110" s="14"/>
      <c r="D110" s="25"/>
      <c r="E110" s="25"/>
      <c r="F110" s="19"/>
      <c r="G110" s="123"/>
      <c r="H110" s="14"/>
      <c r="I110" s="14"/>
      <c r="J110" s="14"/>
      <c r="K110" s="14"/>
      <c r="O110" s="2"/>
      <c r="P110" s="2"/>
      <c r="Q110" s="2"/>
      <c r="R110" s="2"/>
      <c r="S110" s="2"/>
    </row>
    <row r="111" spans="1:19" x14ac:dyDescent="0.2">
      <c r="A111" s="239"/>
      <c r="B111" s="191" t="s">
        <v>273</v>
      </c>
      <c r="C111" s="14"/>
      <c r="D111" s="25"/>
      <c r="E111" s="25"/>
      <c r="F111" s="19"/>
      <c r="G111" s="123"/>
      <c r="H111" s="14"/>
      <c r="I111" s="14"/>
      <c r="J111" s="14"/>
      <c r="K111" s="14"/>
      <c r="O111" s="2"/>
      <c r="P111" s="2"/>
      <c r="Q111" s="2"/>
      <c r="R111" s="2"/>
      <c r="S111" s="2"/>
    </row>
    <row r="112" spans="1:19" x14ac:dyDescent="0.2">
      <c r="A112" s="195" t="s">
        <v>276</v>
      </c>
      <c r="B112" s="191"/>
      <c r="C112" s="14"/>
      <c r="D112" s="25"/>
      <c r="E112" s="25"/>
      <c r="F112" s="19"/>
      <c r="G112" s="123"/>
      <c r="H112" s="14"/>
      <c r="I112" s="14"/>
      <c r="J112" s="14"/>
      <c r="K112" s="14"/>
      <c r="O112" s="2"/>
      <c r="P112" s="2"/>
      <c r="Q112" s="2"/>
      <c r="R112" s="2"/>
      <c r="S112" s="2"/>
    </row>
    <row r="113" spans="1:19" x14ac:dyDescent="0.2">
      <c r="A113" s="195" t="s">
        <v>277</v>
      </c>
      <c r="B113" s="191"/>
      <c r="C113" s="14"/>
      <c r="D113" s="25"/>
      <c r="E113" s="25"/>
      <c r="F113" s="129"/>
      <c r="H113" s="14"/>
      <c r="I113" s="14"/>
      <c r="J113" s="14"/>
      <c r="K113" s="14"/>
      <c r="O113" s="2"/>
      <c r="P113" s="2"/>
      <c r="Q113" s="2"/>
      <c r="R113" s="2"/>
      <c r="S113" s="2"/>
    </row>
    <row r="114" spans="1:19" x14ac:dyDescent="0.2">
      <c r="A114" s="192"/>
      <c r="B114" s="192"/>
      <c r="C114" s="14"/>
      <c r="D114" s="25"/>
      <c r="E114" s="25"/>
      <c r="F114" s="20"/>
      <c r="H114" s="14"/>
      <c r="I114" s="14"/>
      <c r="J114" s="14"/>
      <c r="K114" s="14"/>
      <c r="O114" s="2"/>
      <c r="P114" s="2"/>
      <c r="Q114" s="2"/>
      <c r="R114" s="2"/>
      <c r="S114" s="2"/>
    </row>
    <row r="115" spans="1:19" x14ac:dyDescent="0.2">
      <c r="A115" s="193"/>
      <c r="B115" s="194"/>
      <c r="C115" s="110"/>
      <c r="D115" s="25"/>
      <c r="E115" s="25"/>
      <c r="F115" s="130"/>
      <c r="H115" s="14"/>
      <c r="I115" s="14"/>
      <c r="J115" s="14"/>
      <c r="K115" s="14"/>
      <c r="O115" s="2"/>
      <c r="P115" s="2"/>
      <c r="Q115" s="2"/>
      <c r="R115" s="2"/>
      <c r="S115" s="2"/>
    </row>
    <row r="116" spans="1:19" x14ac:dyDescent="0.2">
      <c r="A116" s="29"/>
      <c r="B116" s="110"/>
      <c r="C116" s="110"/>
      <c r="D116" s="25"/>
      <c r="E116" s="41"/>
      <c r="F116" s="25"/>
      <c r="H116" s="14"/>
      <c r="I116" s="14"/>
      <c r="J116" s="14"/>
      <c r="K116" s="14"/>
    </row>
    <row r="117" spans="1:19" s="1" customFormat="1" x14ac:dyDescent="0.2">
      <c r="A117" s="29"/>
      <c r="B117" s="33"/>
      <c r="C117" s="33"/>
      <c r="D117" s="30"/>
      <c r="E117" s="30"/>
      <c r="F117" s="30"/>
      <c r="G117" s="30"/>
      <c r="H117" s="30"/>
      <c r="I117" s="30"/>
      <c r="J117" s="30"/>
      <c r="K117" s="30"/>
      <c r="L117" s="25"/>
      <c r="M117" s="25"/>
      <c r="N117" s="25"/>
      <c r="O117" s="25"/>
      <c r="P117" s="25"/>
      <c r="Q117" s="25"/>
      <c r="R117" s="25"/>
      <c r="S117" s="25"/>
    </row>
    <row r="118" spans="1:19" s="1" customFormat="1" x14ac:dyDescent="0.2">
      <c r="A118" s="29"/>
      <c r="B118" s="33"/>
      <c r="C118" s="33"/>
      <c r="D118" s="30"/>
      <c r="E118" s="25"/>
      <c r="F118" s="19"/>
      <c r="G118" s="123"/>
      <c r="H118" s="25"/>
      <c r="I118" s="25"/>
      <c r="J118" s="25"/>
      <c r="K118" s="25"/>
      <c r="L118" s="25"/>
      <c r="M118" s="25"/>
      <c r="N118" s="25"/>
    </row>
    <row r="119" spans="1:19" x14ac:dyDescent="0.2">
      <c r="A119" s="29"/>
      <c r="B119" s="110"/>
      <c r="C119" s="110"/>
      <c r="D119" s="25"/>
      <c r="E119" s="25"/>
      <c r="F119" s="19"/>
      <c r="G119" s="123"/>
      <c r="H119" s="14"/>
      <c r="I119" s="14"/>
      <c r="J119" s="14"/>
      <c r="K119" s="14"/>
      <c r="O119" s="2"/>
      <c r="P119" s="2"/>
      <c r="Q119" s="2"/>
      <c r="R119" s="2"/>
      <c r="S119" s="2"/>
    </row>
    <row r="120" spans="1:19" ht="15" customHeight="1" x14ac:dyDescent="0.3">
      <c r="A120" s="29"/>
      <c r="B120" s="110"/>
      <c r="C120" s="34"/>
      <c r="D120" s="25"/>
      <c r="E120" s="25"/>
      <c r="F120" s="19"/>
      <c r="G120" s="123"/>
      <c r="H120" s="14"/>
      <c r="I120" s="14"/>
      <c r="J120" s="14"/>
      <c r="K120" s="14"/>
      <c r="O120" s="2"/>
      <c r="P120" s="2"/>
      <c r="Q120" s="2"/>
      <c r="R120" s="2"/>
      <c r="S120" s="2"/>
    </row>
    <row r="121" spans="1:19" x14ac:dyDescent="0.2">
      <c r="A121" s="14"/>
      <c r="B121" s="25"/>
      <c r="C121" s="25"/>
      <c r="D121" s="25"/>
      <c r="E121" s="25"/>
      <c r="F121" s="129"/>
      <c r="G121" s="126"/>
      <c r="H121" s="14"/>
      <c r="I121" s="14"/>
      <c r="J121" s="14"/>
      <c r="K121" s="14"/>
      <c r="O121" s="2"/>
      <c r="P121" s="2"/>
      <c r="Q121" s="2"/>
      <c r="R121" s="2"/>
      <c r="S121" s="2"/>
    </row>
    <row r="122" spans="1:19" x14ac:dyDescent="0.2">
      <c r="A122" s="14"/>
      <c r="B122" s="14"/>
      <c r="C122" s="14"/>
      <c r="D122" s="25"/>
      <c r="E122" s="25"/>
      <c r="F122" s="130"/>
      <c r="H122" s="14"/>
      <c r="I122" s="14"/>
      <c r="J122" s="14"/>
      <c r="K122" s="14"/>
      <c r="O122" s="2"/>
      <c r="P122" s="2"/>
      <c r="Q122" s="2"/>
      <c r="R122" s="2"/>
      <c r="S122" s="2"/>
    </row>
    <row r="123" spans="1:19" x14ac:dyDescent="0.2">
      <c r="A123" s="14"/>
      <c r="B123" s="14"/>
      <c r="C123" s="14"/>
      <c r="D123" s="14"/>
      <c r="E123" s="14"/>
      <c r="F123" s="14"/>
      <c r="H123" s="14"/>
      <c r="I123" s="14"/>
      <c r="J123" s="14"/>
      <c r="K123" s="14"/>
    </row>
    <row r="124" spans="1:19" x14ac:dyDescent="0.2">
      <c r="A124" s="14"/>
      <c r="B124" s="14"/>
      <c r="C124" s="14"/>
      <c r="D124" s="14"/>
      <c r="E124" s="14"/>
      <c r="F124" s="14"/>
      <c r="H124" s="14"/>
      <c r="I124" s="14"/>
      <c r="J124" s="14"/>
      <c r="K124" s="14"/>
    </row>
    <row r="125" spans="1:19" x14ac:dyDescent="0.2">
      <c r="A125" s="14"/>
      <c r="B125" s="14"/>
      <c r="C125" s="14"/>
      <c r="D125" s="14"/>
      <c r="E125" s="14"/>
      <c r="F125" s="14"/>
      <c r="H125" s="14"/>
      <c r="I125" s="14"/>
      <c r="J125" s="14"/>
      <c r="K125" s="14"/>
    </row>
    <row r="126" spans="1:19" x14ac:dyDescent="0.2">
      <c r="A126" s="14"/>
      <c r="B126" s="14"/>
      <c r="C126" s="14"/>
      <c r="D126" s="14"/>
      <c r="E126" s="14"/>
      <c r="F126" s="14"/>
      <c r="H126" s="14"/>
      <c r="I126" s="14"/>
      <c r="J126" s="14"/>
      <c r="K126" s="14"/>
    </row>
    <row r="127" spans="1:19" x14ac:dyDescent="0.2">
      <c r="A127" s="14"/>
      <c r="B127" s="14"/>
      <c r="C127" s="14"/>
      <c r="D127" s="14"/>
      <c r="E127" s="14"/>
      <c r="F127" s="14"/>
      <c r="H127" s="14"/>
      <c r="I127" s="14"/>
      <c r="J127" s="14"/>
      <c r="K127" s="14"/>
    </row>
    <row r="128" spans="1:19" x14ac:dyDescent="0.2">
      <c r="A128" s="14"/>
      <c r="B128" s="14"/>
      <c r="C128" s="14"/>
      <c r="D128" s="14"/>
      <c r="E128" s="14"/>
      <c r="F128" s="14"/>
      <c r="H128" s="14"/>
      <c r="I128" s="14"/>
      <c r="J128" s="14"/>
      <c r="K128" s="14"/>
    </row>
    <row r="129" spans="1:11" x14ac:dyDescent="0.2">
      <c r="A129" s="14"/>
      <c r="B129" s="14"/>
      <c r="C129" s="14"/>
      <c r="D129" s="14"/>
      <c r="E129" s="14"/>
      <c r="F129" s="14"/>
      <c r="H129" s="14"/>
      <c r="I129" s="14"/>
      <c r="J129" s="14"/>
      <c r="K129" s="14"/>
    </row>
    <row r="130" spans="1:11" x14ac:dyDescent="0.2">
      <c r="A130" s="14"/>
      <c r="B130" s="14"/>
      <c r="C130" s="14"/>
      <c r="D130" s="14"/>
      <c r="E130" s="14"/>
      <c r="F130" s="14"/>
      <c r="H130" s="14"/>
      <c r="I130" s="14"/>
      <c r="J130" s="14"/>
      <c r="K130" s="14"/>
    </row>
    <row r="131" spans="1:11" x14ac:dyDescent="0.2">
      <c r="A131" s="14"/>
      <c r="B131" s="14"/>
      <c r="C131" s="14"/>
      <c r="D131" s="14"/>
      <c r="E131" s="14"/>
      <c r="F131" s="14"/>
      <c r="H131" s="14"/>
      <c r="I131" s="14"/>
      <c r="J131" s="14"/>
      <c r="K131" s="14"/>
    </row>
    <row r="132" spans="1:11" x14ac:dyDescent="0.2">
      <c r="A132" s="14"/>
      <c r="B132" s="14"/>
      <c r="C132" s="14"/>
      <c r="D132" s="14"/>
      <c r="E132" s="14"/>
      <c r="F132" s="14"/>
      <c r="H132" s="14"/>
      <c r="I132" s="14"/>
      <c r="J132" s="14"/>
      <c r="K132" s="14"/>
    </row>
    <row r="133" spans="1:11" x14ac:dyDescent="0.2">
      <c r="A133" s="14"/>
      <c r="B133" s="14"/>
      <c r="C133" s="14"/>
      <c r="D133" s="14"/>
      <c r="E133" s="14"/>
      <c r="F133" s="14"/>
      <c r="H133" s="14"/>
      <c r="I133" s="14"/>
      <c r="J133" s="14"/>
      <c r="K133" s="14"/>
    </row>
    <row r="134" spans="1:11" x14ac:dyDescent="0.2">
      <c r="A134" s="14"/>
      <c r="B134" s="14"/>
      <c r="C134" s="14"/>
      <c r="D134" s="14"/>
      <c r="E134" s="14"/>
      <c r="F134" s="14"/>
      <c r="H134" s="14"/>
      <c r="I134" s="14"/>
      <c r="J134" s="14"/>
      <c r="K134" s="14"/>
    </row>
    <row r="135" spans="1:11" x14ac:dyDescent="0.2">
      <c r="A135" s="14"/>
      <c r="B135" s="14"/>
      <c r="C135" s="14"/>
      <c r="D135" s="14"/>
      <c r="E135" s="14"/>
      <c r="F135" s="14"/>
      <c r="H135" s="14"/>
      <c r="I135" s="14"/>
      <c r="J135" s="14"/>
      <c r="K135" s="14"/>
    </row>
    <row r="136" spans="1:11" x14ac:dyDescent="0.2">
      <c r="A136" s="14"/>
      <c r="B136" s="14"/>
      <c r="C136" s="14"/>
      <c r="D136" s="14"/>
      <c r="E136" s="14"/>
      <c r="F136" s="14"/>
      <c r="H136" s="14"/>
      <c r="I136" s="14"/>
      <c r="J136" s="14"/>
      <c r="K136" s="14"/>
    </row>
    <row r="137" spans="1:11" x14ac:dyDescent="0.2">
      <c r="A137" s="14"/>
      <c r="B137" s="14"/>
      <c r="C137" s="14"/>
      <c r="D137" s="14"/>
      <c r="E137" s="14"/>
      <c r="F137" s="14"/>
      <c r="H137" s="14"/>
      <c r="I137" s="14"/>
      <c r="J137" s="14"/>
      <c r="K137" s="14"/>
    </row>
    <row r="138" spans="1:11" x14ac:dyDescent="0.2">
      <c r="A138" s="14"/>
      <c r="B138" s="14"/>
      <c r="C138" s="14"/>
      <c r="D138" s="14"/>
      <c r="E138" s="14"/>
      <c r="F138" s="14"/>
      <c r="H138" s="14"/>
      <c r="I138" s="14"/>
      <c r="J138" s="14"/>
      <c r="K138" s="14"/>
    </row>
    <row r="139" spans="1:11" x14ac:dyDescent="0.2">
      <c r="E139" s="14"/>
      <c r="F139" s="14"/>
      <c r="H139" s="14"/>
      <c r="I139" s="14"/>
      <c r="J139" s="14"/>
      <c r="K139" s="14"/>
    </row>
  </sheetData>
  <mergeCells count="9">
    <mergeCell ref="A110:A111"/>
    <mergeCell ref="E5:G5"/>
    <mergeCell ref="A3:C3"/>
    <mergeCell ref="A2:C2"/>
    <mergeCell ref="A1:C1"/>
    <mergeCell ref="D1:G1"/>
    <mergeCell ref="D2:G2"/>
    <mergeCell ref="D3:E3"/>
    <mergeCell ref="D4:E4"/>
  </mergeCells>
  <hyperlinks>
    <hyperlink ref="D23" location="OutwardAmneDataItems!G15" display="link to Outward AMNE Data Items" xr:uid="{298E23DA-6B9F-4947-8605-CEB2712FDC4A}"/>
    <hyperlink ref="D31" location="OutwardAmneDataItems!G9" display="link to Outward AMNE Data Items" xr:uid="{F9ECCBA8-B6E5-4B59-A743-2643E1B62C0D}"/>
    <hyperlink ref="D34" location="OutwardAmneDataItems!G11" display="link to Outward AMNE Data Items" xr:uid="{3D11BA56-4841-43D2-A443-E3F64359126C}"/>
    <hyperlink ref="D64" location="OutwardAmneDataItems!G17" display="link to Outward AMNE Data Items" xr:uid="{05590D39-0238-4782-8684-D7A390D154A1}"/>
    <hyperlink ref="D72" location="InwardAmneDataItems!G9" display="link to Inward AMNE data items" xr:uid="{B59ACA44-B33A-416D-877F-CFFDDB1D1CF3}"/>
    <hyperlink ref="D75" location="InwardAmneDataItems!G11" display="link to Inward AMNE data items" xr:uid="{EF47ED70-3ECF-4F6C-BEDF-E33377070FBD}"/>
    <hyperlink ref="D26" location="AmneComputations!A7" display="link to Amne Computations" xr:uid="{BE73D759-B25F-48E9-A203-FB8D6A397697}"/>
    <hyperlink ref="D32" location="AmneComputations!A13" display="link to Amne Computations" xr:uid="{C56CF929-572D-49A5-BC77-8D7CEA7864CD}"/>
    <hyperlink ref="D36" location="AmneComputations!A17" display="link to Amne Computations" xr:uid="{108E79D7-669E-443F-9D99-81DB9A1728CC}"/>
    <hyperlink ref="D67" location="AmneComputations!A25" display="link to Amne Computations" xr:uid="{5CD999F6-FDE2-4030-97AD-3D0B9CCB4D9B}"/>
    <hyperlink ref="D73" location="AmneComputations!A31" display="link to Amne Computations" xr:uid="{E289EE23-FD16-4597-A07E-16ED8B3545F3}"/>
    <hyperlink ref="D96" location="AmneComputations!A33" display="link to Amne Computations" xr:uid="{FF2E6FA8-43AD-4A55-B713-14CE995FAA55}"/>
    <hyperlink ref="D98" location="AmneComputations!A47" display="link to Amne Computations" xr:uid="{2235152B-D3C4-47DA-BB89-73596AC442BE}"/>
    <hyperlink ref="D103" location="AmneComputations!A53" display="link to Amne Computations" xr:uid="{554AC4D7-52E1-4029-ADB4-67FC93A39982}"/>
    <hyperlink ref="D105:D106" location="AmneComputations!A67" display="link to Amne Computations" xr:uid="{9685DE56-F59F-48A1-A7DD-B55DB45B137C}"/>
  </hyperlinks>
  <pageMargins left="0.7" right="0.7" top="0.75" bottom="0.75" header="0.3" footer="0.3"/>
  <pageSetup paperSize="5" scale="53" fitToHeight="0" orientation="landscape" horizontalDpi="4294967295" verticalDpi="4294967295" r:id="rId1"/>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38D4D-B856-481C-BB1D-8F7660D677E7}">
  <sheetPr>
    <pageSetUpPr fitToPage="1"/>
  </sheetPr>
  <dimension ref="A1:T88"/>
  <sheetViews>
    <sheetView zoomScale="85" zoomScaleNormal="85" workbookViewId="0">
      <pane ySplit="6" topLeftCell="A7" activePane="bottomLeft" state="frozen"/>
      <selection activeCell="A5" sqref="A5"/>
      <selection pane="bottomLeft" activeCell="E4" sqref="E4"/>
    </sheetView>
  </sheetViews>
  <sheetFormatPr defaultColWidth="9.140625" defaultRowHeight="12.75" x14ac:dyDescent="0.2"/>
  <cols>
    <col min="1" max="1" width="13.5703125" style="2" customWidth="1"/>
    <col min="2" max="2" width="2.42578125" style="2" customWidth="1"/>
    <col min="3" max="3" width="133.28515625" style="2" customWidth="1"/>
    <col min="4" max="4" width="15.5703125" style="2" customWidth="1"/>
    <col min="5" max="5" width="31" style="25" customWidth="1"/>
    <col min="6" max="6" width="11.28515625" style="2" customWidth="1"/>
    <col min="7" max="7" width="26.5703125" style="2" customWidth="1"/>
    <col min="8" max="8" width="62.85546875" style="2" customWidth="1"/>
    <col min="9" max="9" width="18" style="2" customWidth="1"/>
    <col min="10" max="10" width="25.28515625" style="14" customWidth="1"/>
    <col min="11" max="11" width="17.140625" style="14" customWidth="1"/>
    <col min="12" max="13" width="42.5703125" style="14" customWidth="1"/>
    <col min="14" max="14" width="9.140625" style="14"/>
    <col min="15" max="15" width="27.7109375" style="14" customWidth="1"/>
    <col min="16" max="16" width="13.85546875" style="14" customWidth="1"/>
    <col min="17" max="17" width="9.140625" style="14"/>
    <col min="18" max="16384" width="9.140625" style="2"/>
  </cols>
  <sheetData>
    <row r="1" spans="1:17" ht="19.149999999999999" customHeight="1" x14ac:dyDescent="0.25">
      <c r="A1" s="251" t="s">
        <v>270</v>
      </c>
      <c r="B1" s="251"/>
      <c r="C1" s="251"/>
      <c r="D1" s="251"/>
    </row>
    <row r="2" spans="1:17" ht="19.149999999999999" customHeight="1" x14ac:dyDescent="0.2">
      <c r="A2" s="252" t="s">
        <v>6</v>
      </c>
      <c r="B2" s="252"/>
      <c r="C2" s="252"/>
      <c r="D2" s="252"/>
    </row>
    <row r="3" spans="1:17" ht="18" customHeight="1" x14ac:dyDescent="0.2">
      <c r="A3" s="253" t="s">
        <v>271</v>
      </c>
      <c r="B3" s="253"/>
      <c r="C3" s="253"/>
      <c r="D3" s="253"/>
      <c r="E3" s="217" t="str">
        <f ca="1">IF(OutwardAmneDataItems!G4=0,"Warning: Outward AMNE data not loaded","")</f>
        <v>Warning: Outward AMNE data not loaded</v>
      </c>
    </row>
    <row r="4" spans="1:17" ht="18" customHeight="1" x14ac:dyDescent="0.2">
      <c r="A4" s="254"/>
      <c r="B4" s="254"/>
      <c r="C4" s="254"/>
      <c r="D4" s="254"/>
      <c r="E4" s="217" t="str">
        <f>IF(InwardAmneDataItems!G4=0,"Warning: Inward AMNE data not loaded","")</f>
        <v>Warning: Inward AMNE data not loaded</v>
      </c>
    </row>
    <row r="5" spans="1:17" ht="13.15" customHeight="1" x14ac:dyDescent="0.2">
      <c r="A5" s="255" t="s">
        <v>278</v>
      </c>
      <c r="B5" s="255"/>
      <c r="C5" s="255"/>
      <c r="D5" s="255"/>
      <c r="E5" s="255"/>
      <c r="F5" s="14"/>
      <c r="G5" s="14"/>
      <c r="H5" s="14"/>
      <c r="I5" s="14"/>
    </row>
    <row r="6" spans="1:17" s="3" customFormat="1" ht="13.15" customHeight="1" x14ac:dyDescent="0.2">
      <c r="A6" s="255"/>
      <c r="B6" s="255"/>
      <c r="C6" s="255"/>
      <c r="D6" s="255"/>
      <c r="E6" s="255"/>
      <c r="F6" s="68"/>
      <c r="G6" s="68"/>
      <c r="H6" s="68"/>
      <c r="I6" s="68"/>
      <c r="J6" s="36"/>
      <c r="K6" s="68"/>
      <c r="L6" s="68"/>
      <c r="M6" s="68"/>
      <c r="N6" s="68"/>
      <c r="O6" s="68"/>
      <c r="P6" s="68"/>
      <c r="Q6" s="36"/>
    </row>
    <row r="7" spans="1:17" x14ac:dyDescent="0.2">
      <c r="A7" s="213" t="s">
        <v>25</v>
      </c>
      <c r="B7" s="37"/>
      <c r="C7" s="5" t="s">
        <v>315</v>
      </c>
      <c r="D7" s="4">
        <f>InwardAmneDataItems!G27</f>
        <v>0</v>
      </c>
      <c r="E7" s="123" t="s">
        <v>224</v>
      </c>
      <c r="F7" s="14"/>
      <c r="G7" s="14"/>
      <c r="H7" s="14"/>
      <c r="I7" s="14"/>
      <c r="M7" s="2"/>
      <c r="N7" s="2"/>
      <c r="O7" s="2"/>
      <c r="P7" s="2"/>
      <c r="Q7" s="2"/>
    </row>
    <row r="8" spans="1:17" x14ac:dyDescent="0.2">
      <c r="A8" s="14"/>
      <c r="B8" s="14"/>
      <c r="C8" s="6" t="s">
        <v>291</v>
      </c>
      <c r="D8" s="7">
        <f>InwardAmneDataItems!G13</f>
        <v>0</v>
      </c>
      <c r="E8" s="123" t="s">
        <v>224</v>
      </c>
      <c r="F8" s="14"/>
      <c r="G8" s="14"/>
      <c r="H8" s="14"/>
      <c r="I8" s="14"/>
      <c r="M8" s="2"/>
      <c r="N8" s="2"/>
      <c r="O8" s="2"/>
      <c r="P8" s="2"/>
      <c r="Q8" s="2"/>
    </row>
    <row r="9" spans="1:17" s="111" customFormat="1" x14ac:dyDescent="0.2">
      <c r="A9" s="14"/>
      <c r="B9" s="14"/>
      <c r="C9" s="6" t="s">
        <v>292</v>
      </c>
      <c r="D9" s="7">
        <f>InwardAmneDataItems!G25</f>
        <v>0</v>
      </c>
      <c r="E9" s="123" t="s">
        <v>224</v>
      </c>
      <c r="F9" s="14"/>
      <c r="G9" s="14"/>
      <c r="H9" s="14"/>
      <c r="I9" s="14"/>
      <c r="J9" s="14"/>
      <c r="K9" s="14"/>
      <c r="L9" s="14"/>
    </row>
    <row r="10" spans="1:17" ht="13.9" customHeight="1" x14ac:dyDescent="0.2">
      <c r="A10" s="14"/>
      <c r="B10" s="14"/>
      <c r="C10" s="6" t="s">
        <v>243</v>
      </c>
      <c r="D10" s="8" t="e">
        <f>D8/D9</f>
        <v>#DIV/0!</v>
      </c>
      <c r="E10" s="126"/>
      <c r="F10" s="14"/>
      <c r="G10" s="14"/>
      <c r="H10" s="14"/>
      <c r="I10" s="14"/>
      <c r="M10" s="2"/>
      <c r="N10" s="2"/>
      <c r="O10" s="2"/>
      <c r="P10" s="2"/>
      <c r="Q10" s="2"/>
    </row>
    <row r="11" spans="1:17" x14ac:dyDescent="0.2">
      <c r="A11" s="14"/>
      <c r="B11" s="14"/>
      <c r="C11" s="9" t="s">
        <v>244</v>
      </c>
      <c r="D11" s="39" t="e">
        <f>D7*D10</f>
        <v>#DIV/0!</v>
      </c>
      <c r="E11" s="126"/>
      <c r="F11" s="14"/>
      <c r="G11" s="14"/>
      <c r="H11" s="14"/>
      <c r="I11" s="14"/>
      <c r="M11" s="2"/>
      <c r="N11" s="2"/>
      <c r="O11" s="2"/>
      <c r="P11" s="2"/>
      <c r="Q11" s="2"/>
    </row>
    <row r="12" spans="1:17" x14ac:dyDescent="0.2">
      <c r="A12" s="123"/>
      <c r="B12" s="27"/>
      <c r="C12" s="14"/>
      <c r="D12" s="14"/>
      <c r="F12" s="14"/>
      <c r="G12" s="14"/>
      <c r="H12" s="14"/>
      <c r="I12" s="14"/>
    </row>
    <row r="13" spans="1:17" x14ac:dyDescent="0.2">
      <c r="A13" s="213" t="s">
        <v>29</v>
      </c>
      <c r="B13" s="38"/>
      <c r="C13" s="5" t="s">
        <v>293</v>
      </c>
      <c r="D13" s="11">
        <f ca="1">OutwardAmneDataItems!G15</f>
        <v>0</v>
      </c>
      <c r="E13" s="123" t="s">
        <v>190</v>
      </c>
      <c r="F13" s="42"/>
      <c r="G13" s="14"/>
      <c r="H13" s="14"/>
      <c r="I13" s="14"/>
      <c r="L13" s="2"/>
      <c r="M13" s="2"/>
      <c r="N13" s="2"/>
      <c r="O13" s="2"/>
      <c r="P13" s="2"/>
      <c r="Q13" s="2"/>
    </row>
    <row r="14" spans="1:17" x14ac:dyDescent="0.2">
      <c r="A14" s="36"/>
      <c r="B14" s="36"/>
      <c r="C14" s="6" t="s">
        <v>294</v>
      </c>
      <c r="D14" s="7">
        <f>OutwardAmneDataItems!G13</f>
        <v>0</v>
      </c>
      <c r="E14" s="123" t="s">
        <v>190</v>
      </c>
      <c r="F14" s="14"/>
      <c r="G14" s="14"/>
      <c r="H14" s="14"/>
      <c r="I14" s="14"/>
      <c r="L14" s="2"/>
      <c r="M14" s="2"/>
      <c r="N14" s="2"/>
      <c r="O14" s="2"/>
      <c r="P14" s="2"/>
      <c r="Q14" s="2"/>
    </row>
    <row r="15" spans="1:17" x14ac:dyDescent="0.2">
      <c r="A15" s="123"/>
      <c r="B15" s="14"/>
      <c r="C15" s="9" t="s">
        <v>256</v>
      </c>
      <c r="D15" s="12">
        <f ca="1">MAX(D13:D14)</f>
        <v>0</v>
      </c>
      <c r="E15" s="126"/>
      <c r="F15" s="14"/>
      <c r="G15" s="14"/>
      <c r="H15" s="14"/>
      <c r="I15" s="14"/>
      <c r="L15" s="2"/>
      <c r="M15" s="2"/>
      <c r="N15" s="2"/>
      <c r="O15" s="2"/>
      <c r="P15" s="2"/>
      <c r="Q15" s="2"/>
    </row>
    <row r="16" spans="1:17" x14ac:dyDescent="0.2">
      <c r="A16" s="36"/>
      <c r="B16" s="36"/>
      <c r="C16" s="14"/>
      <c r="D16" s="14"/>
      <c r="E16" s="126"/>
      <c r="F16" s="14"/>
      <c r="G16" s="14"/>
      <c r="H16" s="14"/>
      <c r="I16" s="14"/>
    </row>
    <row r="17" spans="1:17" x14ac:dyDescent="0.2">
      <c r="A17" s="213" t="s">
        <v>18</v>
      </c>
      <c r="B17" s="37"/>
      <c r="C17" s="5" t="s">
        <v>295</v>
      </c>
      <c r="D17" s="4">
        <f>OutwardAmneDataItems!G27</f>
        <v>0</v>
      </c>
      <c r="E17" s="123" t="s">
        <v>190</v>
      </c>
      <c r="F17" s="14"/>
      <c r="G17" s="14"/>
      <c r="H17" s="14"/>
      <c r="I17" s="14"/>
      <c r="M17" s="2"/>
      <c r="N17" s="2"/>
      <c r="O17" s="2"/>
      <c r="P17" s="2"/>
      <c r="Q17" s="2"/>
    </row>
    <row r="18" spans="1:17" x14ac:dyDescent="0.2">
      <c r="A18" s="14"/>
      <c r="B18" s="14"/>
      <c r="C18" s="6" t="s">
        <v>296</v>
      </c>
      <c r="D18" s="7">
        <f>OutwardAmneDataItems!G29</f>
        <v>0</v>
      </c>
      <c r="E18" s="123" t="s">
        <v>190</v>
      </c>
      <c r="F18" s="14"/>
      <c r="G18" s="14"/>
      <c r="H18" s="14"/>
      <c r="I18" s="14"/>
      <c r="M18" s="2"/>
      <c r="N18" s="2"/>
      <c r="O18" s="2"/>
      <c r="P18" s="2"/>
      <c r="Q18" s="2"/>
    </row>
    <row r="19" spans="1:17" x14ac:dyDescent="0.2">
      <c r="A19" s="14"/>
      <c r="B19" s="14"/>
      <c r="C19" s="6" t="s">
        <v>189</v>
      </c>
      <c r="D19" s="7">
        <f>D17+D18</f>
        <v>0</v>
      </c>
      <c r="E19" s="126"/>
      <c r="F19" s="14"/>
      <c r="G19" s="14"/>
      <c r="H19" s="14"/>
      <c r="I19" s="14"/>
      <c r="M19" s="2"/>
      <c r="N19" s="2"/>
      <c r="O19" s="2"/>
      <c r="P19" s="2"/>
      <c r="Q19" s="2"/>
    </row>
    <row r="20" spans="1:17" x14ac:dyDescent="0.2">
      <c r="A20" s="14"/>
      <c r="B20" s="14"/>
      <c r="C20" s="6" t="s">
        <v>297</v>
      </c>
      <c r="D20" s="7">
        <f ca="1">OutwardAmneDataItems!G9</f>
        <v>0</v>
      </c>
      <c r="E20" s="123" t="s">
        <v>190</v>
      </c>
      <c r="F20" s="14"/>
      <c r="G20" s="14"/>
      <c r="H20" s="14"/>
      <c r="I20" s="14"/>
      <c r="M20" s="2"/>
      <c r="N20" s="2"/>
      <c r="O20" s="2"/>
      <c r="P20" s="2"/>
      <c r="Q20" s="2"/>
    </row>
    <row r="21" spans="1:17" x14ac:dyDescent="0.2">
      <c r="A21" s="14"/>
      <c r="B21" s="14"/>
      <c r="C21" s="6" t="s">
        <v>298</v>
      </c>
      <c r="D21" s="7">
        <f>OutwardAmneDataItems!G19</f>
        <v>0</v>
      </c>
      <c r="E21" s="123" t="s">
        <v>190</v>
      </c>
      <c r="F21" s="14"/>
      <c r="G21" s="14"/>
      <c r="H21" s="14"/>
      <c r="I21" s="14"/>
      <c r="M21" s="2"/>
      <c r="N21" s="2"/>
      <c r="O21" s="2"/>
      <c r="P21" s="2"/>
      <c r="Q21" s="2"/>
    </row>
    <row r="22" spans="1:17" x14ac:dyDescent="0.2">
      <c r="A22" s="14"/>
      <c r="B22" s="14"/>
      <c r="C22" s="6" t="s">
        <v>245</v>
      </c>
      <c r="D22" s="8" t="e">
        <f ca="1">D20/D21</f>
        <v>#DIV/0!</v>
      </c>
      <c r="E22" s="126"/>
      <c r="F22" s="14"/>
      <c r="G22" s="14"/>
      <c r="H22" s="14"/>
      <c r="I22" s="14"/>
      <c r="M22" s="2"/>
      <c r="N22" s="2"/>
      <c r="O22" s="2"/>
      <c r="P22" s="2"/>
      <c r="Q22" s="2"/>
    </row>
    <row r="23" spans="1:17" x14ac:dyDescent="0.2">
      <c r="A23" s="14"/>
      <c r="B23" s="14"/>
      <c r="C23" s="9" t="s">
        <v>240</v>
      </c>
      <c r="D23" s="39" t="e">
        <f ca="1">D22*D19</f>
        <v>#DIV/0!</v>
      </c>
      <c r="E23" s="126"/>
      <c r="F23" s="14"/>
      <c r="G23" s="14"/>
      <c r="H23" s="14"/>
      <c r="I23" s="14"/>
      <c r="M23" s="2"/>
      <c r="N23" s="2"/>
      <c r="O23" s="2"/>
      <c r="P23" s="2"/>
      <c r="Q23" s="2"/>
    </row>
    <row r="24" spans="1:17" x14ac:dyDescent="0.2">
      <c r="A24" s="14"/>
      <c r="B24" s="14"/>
      <c r="C24" s="14"/>
      <c r="D24" s="14"/>
      <c r="E24" s="126"/>
      <c r="F24" s="14"/>
      <c r="G24" s="14"/>
      <c r="H24" s="14"/>
      <c r="I24" s="14"/>
    </row>
    <row r="25" spans="1:17" x14ac:dyDescent="0.2">
      <c r="A25" s="213" t="s">
        <v>26</v>
      </c>
      <c r="B25" s="37"/>
      <c r="C25" s="5" t="s">
        <v>320</v>
      </c>
      <c r="D25" s="4">
        <f>InwardAmneDataItems!G31</f>
        <v>0</v>
      </c>
      <c r="E25" s="123" t="s">
        <v>224</v>
      </c>
      <c r="F25" s="14"/>
      <c r="G25" s="14"/>
      <c r="H25" s="14"/>
      <c r="I25" s="14"/>
      <c r="M25" s="2"/>
      <c r="N25" s="2"/>
      <c r="O25" s="2"/>
      <c r="P25" s="2"/>
      <c r="Q25" s="2"/>
    </row>
    <row r="26" spans="1:17" x14ac:dyDescent="0.2">
      <c r="A26" s="14"/>
      <c r="B26" s="14"/>
      <c r="C26" s="6" t="s">
        <v>299</v>
      </c>
      <c r="D26" s="7">
        <f>InwardAmneDataItems!G15</f>
        <v>0</v>
      </c>
      <c r="E26" s="123" t="s">
        <v>224</v>
      </c>
      <c r="F26" s="14"/>
      <c r="G26" s="14"/>
      <c r="H26" s="14"/>
      <c r="I26" s="14"/>
      <c r="M26" s="2"/>
      <c r="N26" s="2"/>
      <c r="O26" s="2"/>
      <c r="P26" s="2"/>
      <c r="Q26" s="2"/>
    </row>
    <row r="27" spans="1:17" x14ac:dyDescent="0.2">
      <c r="A27" s="14"/>
      <c r="B27" s="14"/>
      <c r="C27" s="6" t="s">
        <v>322</v>
      </c>
      <c r="D27" s="7">
        <f>InwardAmneDataItems!G29</f>
        <v>0</v>
      </c>
      <c r="E27" s="123" t="s">
        <v>224</v>
      </c>
      <c r="F27" s="14"/>
      <c r="G27" s="14"/>
      <c r="H27" s="14"/>
      <c r="I27" s="14"/>
      <c r="M27" s="2"/>
      <c r="N27" s="2"/>
      <c r="O27" s="2"/>
      <c r="P27" s="2"/>
      <c r="Q27" s="2"/>
    </row>
    <row r="28" spans="1:17" x14ac:dyDescent="0.2">
      <c r="A28" s="14"/>
      <c r="B28" s="14"/>
      <c r="C28" s="6" t="s">
        <v>241</v>
      </c>
      <c r="D28" s="8" t="e">
        <f>D26/D27</f>
        <v>#DIV/0!</v>
      </c>
      <c r="E28" s="126"/>
      <c r="F28" s="14"/>
      <c r="G28" s="14"/>
      <c r="H28" s="14"/>
      <c r="I28" s="14"/>
      <c r="M28" s="2"/>
      <c r="N28" s="2"/>
      <c r="O28" s="2"/>
      <c r="P28" s="2"/>
      <c r="Q28" s="2"/>
    </row>
    <row r="29" spans="1:17" ht="25.5" x14ac:dyDescent="0.2">
      <c r="A29" s="14"/>
      <c r="B29" s="14"/>
      <c r="C29" s="214" t="s">
        <v>321</v>
      </c>
      <c r="D29" s="39" t="e">
        <f>D28*D25</f>
        <v>#DIV/0!</v>
      </c>
      <c r="E29" s="126"/>
      <c r="F29" s="14"/>
      <c r="G29" s="14"/>
      <c r="H29" s="14"/>
      <c r="I29" s="14"/>
      <c r="M29" s="2"/>
      <c r="N29" s="2"/>
      <c r="O29" s="2"/>
      <c r="P29" s="2"/>
      <c r="Q29" s="2"/>
    </row>
    <row r="30" spans="1:17" x14ac:dyDescent="0.2">
      <c r="A30" s="123"/>
      <c r="B30" s="14"/>
      <c r="C30" s="14"/>
      <c r="D30" s="14"/>
      <c r="F30" s="14"/>
      <c r="G30" s="14"/>
      <c r="H30" s="14"/>
      <c r="I30" s="14"/>
    </row>
    <row r="31" spans="1:17" x14ac:dyDescent="0.2">
      <c r="A31" s="213" t="s">
        <v>233</v>
      </c>
      <c r="B31" s="37"/>
      <c r="C31" s="122" t="s">
        <v>242</v>
      </c>
      <c r="D31" s="181">
        <f>InwardAmneDataItems!G15</f>
        <v>0</v>
      </c>
      <c r="E31" s="123" t="s">
        <v>224</v>
      </c>
      <c r="F31" s="14"/>
      <c r="G31" s="14"/>
      <c r="H31" s="14"/>
      <c r="I31" s="14"/>
    </row>
    <row r="32" spans="1:17" x14ac:dyDescent="0.2">
      <c r="A32" s="36"/>
      <c r="B32" s="36"/>
      <c r="C32" s="14"/>
      <c r="F32" s="14"/>
      <c r="G32" s="14"/>
      <c r="H32" s="14"/>
      <c r="I32" s="14"/>
    </row>
    <row r="33" spans="1:17" x14ac:dyDescent="0.2">
      <c r="A33" s="213" t="s">
        <v>116</v>
      </c>
      <c r="B33" s="38"/>
      <c r="C33" s="5" t="s">
        <v>300</v>
      </c>
      <c r="D33" s="11">
        <f>OutwardAmneDataItems!G25</f>
        <v>0</v>
      </c>
      <c r="E33" s="123" t="s">
        <v>190</v>
      </c>
      <c r="F33" s="14"/>
      <c r="G33" s="14"/>
      <c r="H33" s="14"/>
      <c r="I33" s="14"/>
    </row>
    <row r="34" spans="1:17" x14ac:dyDescent="0.2">
      <c r="A34" s="14"/>
      <c r="B34" s="14"/>
      <c r="C34" s="6" t="s">
        <v>301</v>
      </c>
      <c r="D34" s="7">
        <f>OutwardAmneDataItems!G7</f>
        <v>0</v>
      </c>
      <c r="E34" s="123" t="s">
        <v>190</v>
      </c>
      <c r="F34" s="14"/>
      <c r="G34" s="14"/>
      <c r="H34" s="14"/>
      <c r="I34" s="14"/>
      <c r="L34" s="2"/>
      <c r="M34" s="2"/>
      <c r="N34" s="2"/>
      <c r="O34" s="2"/>
      <c r="P34" s="2"/>
      <c r="Q34" s="2"/>
    </row>
    <row r="35" spans="1:17" x14ac:dyDescent="0.2">
      <c r="A35" s="14"/>
      <c r="B35" s="14"/>
      <c r="C35" s="6" t="s">
        <v>302</v>
      </c>
      <c r="D35" s="7">
        <f>OutwardAmneDataItems!G23</f>
        <v>0</v>
      </c>
      <c r="E35" s="123" t="s">
        <v>190</v>
      </c>
      <c r="F35" s="14"/>
      <c r="G35" s="14"/>
      <c r="H35" s="14"/>
      <c r="I35" s="14"/>
      <c r="L35" s="2"/>
      <c r="M35" s="2"/>
      <c r="N35" s="2"/>
      <c r="O35" s="2"/>
      <c r="P35" s="2"/>
      <c r="Q35" s="2"/>
    </row>
    <row r="36" spans="1:17" x14ac:dyDescent="0.2">
      <c r="A36" s="14"/>
      <c r="B36" s="14"/>
      <c r="C36" s="6" t="s">
        <v>246</v>
      </c>
      <c r="D36" s="8" t="e">
        <f>D34/D35</f>
        <v>#DIV/0!</v>
      </c>
      <c r="E36" s="126"/>
      <c r="F36" s="14"/>
      <c r="G36" s="14"/>
      <c r="H36" s="14"/>
      <c r="I36" s="14"/>
      <c r="L36" s="2"/>
      <c r="M36" s="2"/>
      <c r="N36" s="2"/>
      <c r="O36" s="2"/>
      <c r="P36" s="2"/>
      <c r="Q36" s="2"/>
    </row>
    <row r="37" spans="1:17" x14ac:dyDescent="0.2">
      <c r="A37" s="14"/>
      <c r="B37" s="14"/>
      <c r="C37" s="6" t="s">
        <v>194</v>
      </c>
      <c r="D37" s="40" t="e">
        <f>D33*D36</f>
        <v>#DIV/0!</v>
      </c>
      <c r="E37" s="126"/>
      <c r="F37" s="14"/>
      <c r="G37" s="14"/>
      <c r="H37" s="14"/>
      <c r="I37" s="14"/>
      <c r="L37" s="2"/>
      <c r="M37" s="2"/>
      <c r="N37" s="2"/>
      <c r="O37" s="2"/>
      <c r="P37" s="2"/>
      <c r="Q37" s="2"/>
    </row>
    <row r="38" spans="1:17" x14ac:dyDescent="0.2">
      <c r="A38" s="14"/>
      <c r="B38" s="14"/>
      <c r="C38" s="6"/>
      <c r="D38" s="6"/>
      <c r="E38" s="126"/>
      <c r="F38" s="14"/>
      <c r="G38" s="14"/>
      <c r="H38" s="14"/>
      <c r="I38" s="14"/>
      <c r="L38" s="2"/>
      <c r="M38" s="2"/>
      <c r="N38" s="2"/>
      <c r="O38" s="2"/>
      <c r="P38" s="2"/>
      <c r="Q38" s="2"/>
    </row>
    <row r="39" spans="1:17" x14ac:dyDescent="0.2">
      <c r="A39" s="14"/>
      <c r="B39" s="14"/>
      <c r="C39" s="6" t="s">
        <v>303</v>
      </c>
      <c r="D39" s="7">
        <f>OutwardAmneDataItems!G35</f>
        <v>0</v>
      </c>
      <c r="E39" s="123" t="s">
        <v>190</v>
      </c>
      <c r="F39" s="14"/>
      <c r="G39" s="14"/>
      <c r="H39" s="14"/>
      <c r="I39" s="14"/>
      <c r="L39" s="2"/>
      <c r="M39" s="2"/>
      <c r="N39" s="2"/>
      <c r="O39" s="2"/>
      <c r="P39" s="2"/>
      <c r="Q39" s="2"/>
    </row>
    <row r="40" spans="1:17" x14ac:dyDescent="0.2">
      <c r="A40" s="14"/>
      <c r="B40" s="14"/>
      <c r="C40" s="6" t="s">
        <v>304</v>
      </c>
      <c r="D40" s="7">
        <f ca="1">OutwardAmneDataItems!G31</f>
        <v>0</v>
      </c>
      <c r="E40" s="123" t="s">
        <v>190</v>
      </c>
      <c r="F40" s="14"/>
      <c r="G40" s="14"/>
      <c r="H40" s="14"/>
      <c r="I40" s="14"/>
      <c r="L40" s="2"/>
      <c r="M40" s="2"/>
      <c r="N40" s="2"/>
      <c r="O40" s="2"/>
      <c r="P40" s="2"/>
      <c r="Q40" s="2"/>
    </row>
    <row r="41" spans="1:17" x14ac:dyDescent="0.2">
      <c r="A41" s="14"/>
      <c r="B41" s="14"/>
      <c r="C41" s="6" t="s">
        <v>305</v>
      </c>
      <c r="D41" s="7">
        <f>OutwardAmneDataItems!G33</f>
        <v>0</v>
      </c>
      <c r="E41" s="123" t="s">
        <v>190</v>
      </c>
      <c r="F41" s="14"/>
      <c r="G41" s="14"/>
      <c r="H41" s="14"/>
      <c r="I41" s="14"/>
      <c r="L41" s="2"/>
      <c r="M41" s="2"/>
      <c r="N41" s="2"/>
      <c r="O41" s="2"/>
      <c r="P41" s="2"/>
      <c r="Q41" s="2"/>
    </row>
    <row r="42" spans="1:17" x14ac:dyDescent="0.2">
      <c r="A42" s="14"/>
      <c r="B42" s="14"/>
      <c r="C42" s="6" t="s">
        <v>247</v>
      </c>
      <c r="D42" s="8" t="e">
        <f ca="1">D40/D41</f>
        <v>#DIV/0!</v>
      </c>
      <c r="E42" s="126"/>
      <c r="F42" s="14"/>
      <c r="G42" s="14"/>
      <c r="H42" s="14"/>
      <c r="I42" s="14"/>
      <c r="L42" s="2"/>
      <c r="M42" s="2"/>
      <c r="N42" s="2"/>
      <c r="O42" s="2"/>
      <c r="P42" s="2"/>
      <c r="Q42" s="2"/>
    </row>
    <row r="43" spans="1:17" x14ac:dyDescent="0.2">
      <c r="A43" s="14"/>
      <c r="B43" s="14"/>
      <c r="C43" s="6" t="s">
        <v>248</v>
      </c>
      <c r="D43" s="40" t="e">
        <f ca="1">D39*D42</f>
        <v>#DIV/0!</v>
      </c>
      <c r="E43" s="126"/>
      <c r="F43" s="14"/>
      <c r="G43" s="14"/>
      <c r="H43" s="14"/>
      <c r="I43" s="14"/>
      <c r="L43" s="2"/>
      <c r="M43" s="2"/>
      <c r="N43" s="2"/>
      <c r="O43" s="2"/>
      <c r="P43" s="2"/>
      <c r="Q43" s="2"/>
    </row>
    <row r="44" spans="1:17" ht="25.5" x14ac:dyDescent="0.2">
      <c r="A44" s="27"/>
      <c r="B44" s="27"/>
      <c r="C44" s="182" t="s">
        <v>316</v>
      </c>
      <c r="D44" s="124" t="e">
        <f ca="1">D37-D43</f>
        <v>#DIV/0!</v>
      </c>
      <c r="E44" s="126"/>
      <c r="F44" s="14"/>
      <c r="G44" s="14"/>
      <c r="H44" s="14"/>
      <c r="I44" s="14"/>
      <c r="L44" s="2"/>
      <c r="M44" s="2"/>
      <c r="N44" s="2"/>
      <c r="O44" s="2"/>
      <c r="P44" s="2"/>
      <c r="Q44" s="2"/>
    </row>
    <row r="45" spans="1:17" x14ac:dyDescent="0.2">
      <c r="A45" s="14"/>
      <c r="C45" s="125" t="s">
        <v>227</v>
      </c>
      <c r="D45" s="9"/>
      <c r="F45" s="14"/>
      <c r="G45" s="14"/>
      <c r="H45" s="14"/>
      <c r="I45" s="14"/>
      <c r="L45" s="2"/>
      <c r="M45" s="2"/>
      <c r="N45" s="2"/>
      <c r="O45" s="2"/>
      <c r="P45" s="2"/>
      <c r="Q45" s="2"/>
    </row>
    <row r="46" spans="1:17" x14ac:dyDescent="0.2">
      <c r="A46" s="36"/>
      <c r="B46" s="36"/>
      <c r="C46" s="14"/>
      <c r="D46" s="25"/>
      <c r="F46" s="25"/>
      <c r="G46" s="25"/>
      <c r="H46" s="25"/>
      <c r="I46" s="25"/>
    </row>
    <row r="47" spans="1:17" x14ac:dyDescent="0.2">
      <c r="A47" s="213" t="s">
        <v>21</v>
      </c>
      <c r="B47" s="37"/>
      <c r="C47" s="5" t="s">
        <v>306</v>
      </c>
      <c r="D47" s="4">
        <f>OutwardAmneDataItems!G21</f>
        <v>0</v>
      </c>
      <c r="E47" s="123" t="s">
        <v>190</v>
      </c>
      <c r="F47" s="25"/>
      <c r="G47" s="25"/>
      <c r="H47" s="14"/>
      <c r="I47" s="14"/>
      <c r="M47" s="2"/>
      <c r="N47" s="2"/>
      <c r="O47" s="2"/>
      <c r="P47" s="2"/>
      <c r="Q47" s="2"/>
    </row>
    <row r="48" spans="1:17" x14ac:dyDescent="0.2">
      <c r="A48" s="36"/>
      <c r="B48" s="36"/>
      <c r="C48" s="6" t="s">
        <v>307</v>
      </c>
      <c r="D48" s="15">
        <f ca="1">OutwardAmneDataItems!G9</f>
        <v>0</v>
      </c>
      <c r="E48" s="123" t="s">
        <v>190</v>
      </c>
      <c r="F48" s="25"/>
      <c r="G48" s="25"/>
      <c r="H48" s="14"/>
      <c r="I48" s="14"/>
      <c r="M48" s="2"/>
      <c r="N48" s="2"/>
      <c r="O48" s="2"/>
      <c r="P48" s="2"/>
      <c r="Q48" s="2"/>
    </row>
    <row r="49" spans="1:17" x14ac:dyDescent="0.2">
      <c r="A49" s="36"/>
      <c r="B49" s="36"/>
      <c r="C49" s="6" t="s">
        <v>308</v>
      </c>
      <c r="D49" s="7">
        <f>OutwardAmneDataItems!G19</f>
        <v>0</v>
      </c>
      <c r="E49" s="123" t="s">
        <v>190</v>
      </c>
      <c r="F49" s="25"/>
      <c r="G49" s="25"/>
      <c r="H49" s="14"/>
      <c r="I49" s="14"/>
      <c r="M49" s="2"/>
      <c r="N49" s="2"/>
      <c r="O49" s="2"/>
      <c r="P49" s="2"/>
      <c r="Q49" s="2"/>
    </row>
    <row r="50" spans="1:17" x14ac:dyDescent="0.2">
      <c r="A50" s="14"/>
      <c r="B50" s="14"/>
      <c r="C50" s="6" t="s">
        <v>249</v>
      </c>
      <c r="D50" s="8" t="e">
        <f ca="1">D48/D49</f>
        <v>#DIV/0!</v>
      </c>
      <c r="E50" s="126"/>
      <c r="F50" s="25"/>
      <c r="G50" s="25"/>
      <c r="H50" s="14"/>
      <c r="I50" s="14"/>
      <c r="M50" s="2"/>
      <c r="N50" s="2"/>
      <c r="O50" s="2"/>
      <c r="P50" s="2"/>
      <c r="Q50" s="2"/>
    </row>
    <row r="51" spans="1:17" x14ac:dyDescent="0.2">
      <c r="A51" s="128"/>
      <c r="B51" s="128"/>
      <c r="C51" s="6" t="s">
        <v>257</v>
      </c>
      <c r="D51" s="39" t="e">
        <f ca="1">D47*D50</f>
        <v>#DIV/0!</v>
      </c>
      <c r="E51" s="126"/>
      <c r="F51" s="14"/>
      <c r="G51" s="14"/>
      <c r="H51" s="14"/>
      <c r="I51" s="14"/>
      <c r="M51" s="2"/>
      <c r="N51" s="2"/>
      <c r="O51" s="2"/>
      <c r="P51" s="2"/>
      <c r="Q51" s="2"/>
    </row>
    <row r="52" spans="1:17" s="14" customFormat="1" x14ac:dyDescent="0.2">
      <c r="A52" s="247"/>
      <c r="B52" s="247"/>
      <c r="C52" s="248"/>
      <c r="E52" s="126"/>
    </row>
    <row r="53" spans="1:17" x14ac:dyDescent="0.2">
      <c r="A53" s="213" t="s">
        <v>229</v>
      </c>
      <c r="B53" s="37"/>
      <c r="C53" s="6" t="s">
        <v>309</v>
      </c>
      <c r="D53" s="10">
        <f>InwardAmneDataItems!G23</f>
        <v>0</v>
      </c>
      <c r="E53" s="123" t="s">
        <v>224</v>
      </c>
      <c r="F53" s="14"/>
      <c r="G53" s="14"/>
      <c r="H53" s="14"/>
      <c r="I53" s="14"/>
      <c r="M53" s="2"/>
      <c r="N53" s="2"/>
      <c r="O53" s="2"/>
      <c r="P53" s="2"/>
      <c r="Q53" s="2"/>
    </row>
    <row r="54" spans="1:17" x14ac:dyDescent="0.2">
      <c r="A54" s="249"/>
      <c r="B54" s="30"/>
      <c r="C54" s="6" t="s">
        <v>310</v>
      </c>
      <c r="D54" s="7">
        <f>InwardAmneDataItems!G7</f>
        <v>0</v>
      </c>
      <c r="E54" s="123" t="s">
        <v>224</v>
      </c>
      <c r="F54" s="14"/>
      <c r="G54" s="14"/>
      <c r="H54" s="14"/>
      <c r="I54" s="14"/>
      <c r="M54" s="2"/>
      <c r="N54" s="2"/>
      <c r="O54" s="2"/>
      <c r="P54" s="2"/>
      <c r="Q54" s="2"/>
    </row>
    <row r="55" spans="1:17" x14ac:dyDescent="0.2">
      <c r="A55" s="250"/>
      <c r="B55" s="25"/>
      <c r="C55" s="6" t="s">
        <v>311</v>
      </c>
      <c r="D55" s="7">
        <f>InwardAmneDataItems!G21</f>
        <v>0</v>
      </c>
      <c r="E55" s="123" t="s">
        <v>224</v>
      </c>
      <c r="F55" s="14"/>
      <c r="G55" s="14"/>
      <c r="H55" s="14"/>
      <c r="I55" s="14"/>
      <c r="M55" s="2"/>
      <c r="N55" s="2"/>
      <c r="O55" s="2"/>
      <c r="P55" s="2"/>
      <c r="Q55" s="2"/>
    </row>
    <row r="56" spans="1:17" x14ac:dyDescent="0.2">
      <c r="A56" s="25"/>
      <c r="B56" s="25"/>
      <c r="C56" s="6" t="s">
        <v>250</v>
      </c>
      <c r="D56" s="8" t="e">
        <f>D54/D55</f>
        <v>#DIV/0!</v>
      </c>
      <c r="E56" s="126"/>
      <c r="F56" s="14"/>
      <c r="G56" s="14"/>
      <c r="H56" s="14"/>
      <c r="I56" s="14"/>
      <c r="M56" s="2"/>
      <c r="N56" s="2"/>
      <c r="O56" s="2"/>
      <c r="P56" s="2"/>
      <c r="Q56" s="2"/>
    </row>
    <row r="57" spans="1:17" ht="12.75" customHeight="1" x14ac:dyDescent="0.2">
      <c r="A57" s="25"/>
      <c r="B57" s="25"/>
      <c r="C57" s="6" t="s">
        <v>225</v>
      </c>
      <c r="D57" s="40" t="e">
        <f>D53*D56</f>
        <v>#DIV/0!</v>
      </c>
      <c r="E57" s="126"/>
      <c r="F57" s="14"/>
      <c r="G57" s="14"/>
      <c r="H57" s="14"/>
      <c r="I57" s="14"/>
      <c r="M57" s="2"/>
      <c r="N57" s="2"/>
      <c r="O57" s="2"/>
      <c r="P57" s="2"/>
      <c r="Q57" s="2"/>
    </row>
    <row r="58" spans="1:17" x14ac:dyDescent="0.2">
      <c r="A58" s="25"/>
      <c r="B58" s="25"/>
      <c r="C58" s="6"/>
      <c r="D58" s="6"/>
      <c r="E58" s="126"/>
      <c r="F58" s="14"/>
      <c r="G58" s="14"/>
      <c r="H58" s="14"/>
      <c r="I58" s="14"/>
      <c r="M58" s="2"/>
      <c r="N58" s="2"/>
      <c r="O58" s="2"/>
      <c r="P58" s="2"/>
      <c r="Q58" s="2"/>
    </row>
    <row r="59" spans="1:17" x14ac:dyDescent="0.2">
      <c r="A59" s="25"/>
      <c r="B59" s="25"/>
      <c r="C59" s="6" t="s">
        <v>312</v>
      </c>
      <c r="D59" s="7">
        <f>InwardAmneDataItems!G37</f>
        <v>0</v>
      </c>
      <c r="E59" s="123" t="s">
        <v>224</v>
      </c>
      <c r="F59" s="14"/>
      <c r="G59" s="14"/>
      <c r="H59" s="14"/>
      <c r="I59" s="14"/>
      <c r="M59" s="2"/>
      <c r="N59" s="2"/>
      <c r="O59" s="2"/>
      <c r="P59" s="2"/>
      <c r="Q59" s="2"/>
    </row>
    <row r="60" spans="1:17" x14ac:dyDescent="0.2">
      <c r="A60" s="25"/>
      <c r="B60" s="25"/>
      <c r="C60" s="6" t="s">
        <v>313</v>
      </c>
      <c r="D60" s="7">
        <f>InwardAmneDataItems!G33</f>
        <v>0</v>
      </c>
      <c r="E60" s="123" t="s">
        <v>224</v>
      </c>
      <c r="F60" s="14"/>
      <c r="G60" s="14"/>
      <c r="H60" s="14"/>
      <c r="I60" s="14"/>
      <c r="M60" s="2"/>
      <c r="N60" s="2"/>
      <c r="O60" s="2"/>
      <c r="P60" s="2"/>
      <c r="Q60" s="2"/>
    </row>
    <row r="61" spans="1:17" x14ac:dyDescent="0.2">
      <c r="A61" s="25"/>
      <c r="B61" s="25"/>
      <c r="C61" s="6" t="s">
        <v>314</v>
      </c>
      <c r="D61" s="7">
        <f>InwardAmneDataItems!G35</f>
        <v>0</v>
      </c>
      <c r="E61" s="123" t="s">
        <v>224</v>
      </c>
      <c r="F61" s="14"/>
      <c r="G61" s="14"/>
      <c r="H61" s="14"/>
      <c r="I61" s="14"/>
      <c r="M61" s="2"/>
      <c r="N61" s="2"/>
      <c r="O61" s="2"/>
      <c r="P61" s="2"/>
      <c r="Q61" s="2"/>
    </row>
    <row r="62" spans="1:17" x14ac:dyDescent="0.2">
      <c r="A62" s="25"/>
      <c r="B62" s="25"/>
      <c r="C62" s="6" t="s">
        <v>251</v>
      </c>
      <c r="D62" s="8" t="e">
        <f>D60/D61</f>
        <v>#DIV/0!</v>
      </c>
      <c r="F62" s="14"/>
      <c r="G62" s="14"/>
      <c r="H62" s="14"/>
      <c r="I62" s="14"/>
      <c r="M62" s="2"/>
      <c r="N62" s="2"/>
      <c r="O62" s="2"/>
      <c r="P62" s="2"/>
      <c r="Q62" s="2"/>
    </row>
    <row r="63" spans="1:17" x14ac:dyDescent="0.2">
      <c r="A63" s="25"/>
      <c r="B63" s="25"/>
      <c r="C63" s="6" t="s">
        <v>226</v>
      </c>
      <c r="D63" s="40" t="e">
        <f>D59*D62</f>
        <v>#DIV/0!</v>
      </c>
      <c r="F63" s="14"/>
      <c r="G63" s="14"/>
      <c r="H63" s="14"/>
      <c r="I63" s="14"/>
      <c r="M63" s="2"/>
      <c r="N63" s="2"/>
      <c r="O63" s="2"/>
      <c r="P63" s="2"/>
      <c r="Q63" s="2"/>
    </row>
    <row r="64" spans="1:17" ht="13.9" customHeight="1" x14ac:dyDescent="0.2">
      <c r="A64" s="25"/>
      <c r="B64" s="25"/>
      <c r="C64" s="183" t="s">
        <v>317</v>
      </c>
      <c r="D64" s="124" t="e">
        <f>D57-D63</f>
        <v>#DIV/0!</v>
      </c>
      <c r="F64" s="14"/>
      <c r="G64" s="14"/>
      <c r="H64" s="14"/>
      <c r="I64" s="14"/>
      <c r="M64" s="2"/>
      <c r="N64" s="2"/>
      <c r="O64" s="2"/>
      <c r="P64" s="2"/>
      <c r="Q64" s="2"/>
    </row>
    <row r="65" spans="1:20" x14ac:dyDescent="0.2">
      <c r="A65" s="25"/>
      <c r="B65" s="25"/>
      <c r="C65" s="125" t="s">
        <v>228</v>
      </c>
      <c r="D65" s="9"/>
      <c r="F65" s="14"/>
      <c r="G65" s="14"/>
      <c r="H65" s="14"/>
      <c r="I65" s="14"/>
    </row>
    <row r="66" spans="1:20" s="1" customFormat="1" x14ac:dyDescent="0.2">
      <c r="A66" s="30"/>
      <c r="B66" s="30"/>
      <c r="C66" s="30"/>
      <c r="D66" s="30"/>
      <c r="E66" s="30"/>
      <c r="F66" s="30"/>
      <c r="G66" s="30"/>
      <c r="H66" s="30"/>
      <c r="I66" s="30"/>
      <c r="J66" s="25"/>
      <c r="K66" s="25"/>
      <c r="L66" s="25"/>
      <c r="M66" s="25"/>
      <c r="N66" s="25"/>
      <c r="O66" s="25"/>
      <c r="P66" s="25"/>
      <c r="Q66" s="25"/>
    </row>
    <row r="67" spans="1:20" s="1" customFormat="1" x14ac:dyDescent="0.2">
      <c r="A67" s="213" t="s">
        <v>230</v>
      </c>
      <c r="B67" s="37"/>
      <c r="C67" s="5" t="s">
        <v>252</v>
      </c>
      <c r="D67" s="4">
        <f>InwardAmneDataItems!G19</f>
        <v>0</v>
      </c>
      <c r="E67" s="123" t="s">
        <v>224</v>
      </c>
      <c r="F67" s="25"/>
      <c r="G67" s="25"/>
      <c r="H67" s="25"/>
      <c r="I67" s="25"/>
      <c r="J67" s="25"/>
      <c r="K67" s="25"/>
      <c r="L67" s="25"/>
    </row>
    <row r="68" spans="1:20" x14ac:dyDescent="0.2">
      <c r="A68" s="14"/>
      <c r="B68" s="14"/>
      <c r="C68" s="6" t="s">
        <v>253</v>
      </c>
      <c r="D68" s="7">
        <f>InwardAmneDataItems!G9</f>
        <v>0</v>
      </c>
      <c r="E68" s="123" t="s">
        <v>224</v>
      </c>
      <c r="F68" s="14"/>
      <c r="G68" s="14"/>
      <c r="H68" s="14"/>
      <c r="I68" s="14"/>
      <c r="M68" s="2"/>
      <c r="N68" s="2"/>
      <c r="O68" s="2"/>
      <c r="P68" s="2"/>
      <c r="Q68" s="2"/>
    </row>
    <row r="69" spans="1:20" ht="15" customHeight="1" x14ac:dyDescent="0.2">
      <c r="A69" s="14"/>
      <c r="B69" s="14"/>
      <c r="C69" s="6" t="s">
        <v>254</v>
      </c>
      <c r="D69" s="7">
        <f>InwardAmneDataItems!G17</f>
        <v>0</v>
      </c>
      <c r="E69" s="123" t="s">
        <v>224</v>
      </c>
      <c r="F69" s="14"/>
      <c r="G69" s="14"/>
      <c r="H69" s="14"/>
      <c r="I69" s="14"/>
      <c r="M69" s="2"/>
      <c r="N69" s="2"/>
      <c r="O69" s="2"/>
      <c r="P69" s="2"/>
      <c r="Q69" s="2"/>
    </row>
    <row r="70" spans="1:20" x14ac:dyDescent="0.2">
      <c r="A70" s="14"/>
      <c r="B70" s="14"/>
      <c r="C70" s="6" t="s">
        <v>255</v>
      </c>
      <c r="D70" s="8" t="e">
        <f>D68/D69</f>
        <v>#DIV/0!</v>
      </c>
      <c r="E70" s="126"/>
      <c r="F70" s="14"/>
      <c r="G70" s="14"/>
      <c r="H70" s="14"/>
      <c r="I70" s="14"/>
      <c r="M70" s="2"/>
      <c r="N70" s="2"/>
      <c r="O70" s="2"/>
      <c r="P70" s="2"/>
      <c r="Q70" s="2"/>
    </row>
    <row r="71" spans="1:20" x14ac:dyDescent="0.2">
      <c r="A71" s="14"/>
      <c r="B71" s="14"/>
      <c r="C71" s="9" t="s">
        <v>258</v>
      </c>
      <c r="D71" s="39" t="e">
        <f>D70*D67</f>
        <v>#DIV/0!</v>
      </c>
      <c r="F71" s="14"/>
      <c r="G71" s="14"/>
      <c r="H71" s="14"/>
      <c r="I71" s="14"/>
      <c r="M71" s="2"/>
      <c r="N71" s="2"/>
      <c r="O71" s="2"/>
      <c r="P71" s="2"/>
      <c r="Q71" s="2"/>
    </row>
    <row r="72" spans="1:20" x14ac:dyDescent="0.2">
      <c r="A72" s="14"/>
      <c r="B72" s="14"/>
      <c r="C72" s="14"/>
      <c r="D72" s="14"/>
      <c r="F72" s="14"/>
      <c r="G72" s="14"/>
      <c r="H72" s="14"/>
      <c r="I72" s="14"/>
    </row>
    <row r="73" spans="1:20" x14ac:dyDescent="0.2">
      <c r="A73" s="14"/>
      <c r="B73" s="14"/>
      <c r="C73" s="14"/>
      <c r="D73" s="14"/>
      <c r="F73" s="14"/>
      <c r="G73" s="14"/>
      <c r="H73" s="14"/>
      <c r="I73" s="14"/>
    </row>
    <row r="74" spans="1:20" x14ac:dyDescent="0.2">
      <c r="A74" s="14"/>
      <c r="B74" s="14"/>
      <c r="C74" s="14"/>
      <c r="D74" s="14"/>
      <c r="F74" s="14"/>
      <c r="G74" s="14"/>
      <c r="H74" s="14"/>
      <c r="I74" s="14"/>
    </row>
    <row r="75" spans="1:20" x14ac:dyDescent="0.2">
      <c r="A75" s="14"/>
      <c r="B75" s="14"/>
      <c r="C75" s="14"/>
      <c r="D75" s="14"/>
      <c r="F75" s="14"/>
      <c r="G75" s="14"/>
      <c r="H75" s="14"/>
      <c r="I75" s="14"/>
    </row>
    <row r="76" spans="1:20" x14ac:dyDescent="0.2">
      <c r="A76" s="14"/>
      <c r="B76" s="14"/>
      <c r="C76" s="14"/>
      <c r="D76" s="14"/>
      <c r="F76" s="14"/>
      <c r="G76" s="14"/>
      <c r="H76" s="14"/>
      <c r="I76" s="14"/>
    </row>
    <row r="77" spans="1:20" x14ac:dyDescent="0.2">
      <c r="A77" s="14"/>
      <c r="B77" s="14"/>
      <c r="C77" s="14"/>
      <c r="D77" s="14"/>
      <c r="F77" s="14"/>
      <c r="G77" s="14"/>
      <c r="H77" s="14"/>
      <c r="I77" s="14"/>
    </row>
    <row r="78" spans="1:20" s="14" customFormat="1" x14ac:dyDescent="0.2">
      <c r="E78" s="25"/>
      <c r="R78" s="2"/>
      <c r="S78" s="2"/>
      <c r="T78" s="2"/>
    </row>
    <row r="79" spans="1:20" s="14" customFormat="1" x14ac:dyDescent="0.2">
      <c r="E79" s="25"/>
      <c r="R79" s="2"/>
      <c r="S79" s="2"/>
      <c r="T79" s="2"/>
    </row>
    <row r="80" spans="1:20" s="14" customFormat="1" x14ac:dyDescent="0.2">
      <c r="E80" s="25"/>
      <c r="R80" s="2"/>
      <c r="S80" s="2"/>
      <c r="T80" s="2"/>
    </row>
    <row r="81" spans="1:20" s="14" customFormat="1" x14ac:dyDescent="0.2">
      <c r="E81" s="25"/>
      <c r="R81" s="2"/>
      <c r="S81" s="2"/>
      <c r="T81" s="2"/>
    </row>
    <row r="82" spans="1:20" s="14" customFormat="1" x14ac:dyDescent="0.2">
      <c r="E82" s="25"/>
      <c r="R82" s="2"/>
      <c r="S82" s="2"/>
      <c r="T82" s="2"/>
    </row>
    <row r="83" spans="1:20" s="14" customFormat="1" x14ac:dyDescent="0.2">
      <c r="E83" s="25"/>
      <c r="R83" s="2"/>
      <c r="S83" s="2"/>
      <c r="T83" s="2"/>
    </row>
    <row r="84" spans="1:20" s="14" customFormat="1" x14ac:dyDescent="0.2">
      <c r="E84" s="25"/>
      <c r="R84" s="2"/>
      <c r="S84" s="2"/>
      <c r="T84" s="2"/>
    </row>
    <row r="85" spans="1:20" s="14" customFormat="1" x14ac:dyDescent="0.2">
      <c r="E85" s="25"/>
      <c r="R85" s="2"/>
      <c r="S85" s="2"/>
      <c r="T85" s="2"/>
    </row>
    <row r="86" spans="1:20" s="14" customFormat="1" x14ac:dyDescent="0.2">
      <c r="E86" s="25"/>
      <c r="R86" s="2"/>
      <c r="S86" s="2"/>
      <c r="T86" s="2"/>
    </row>
    <row r="87" spans="1:20" s="14" customFormat="1" x14ac:dyDescent="0.2">
      <c r="E87" s="25"/>
      <c r="R87" s="2"/>
      <c r="S87" s="2"/>
      <c r="T87" s="2"/>
    </row>
    <row r="88" spans="1:20" s="14" customFormat="1" x14ac:dyDescent="0.2">
      <c r="A88" s="2"/>
      <c r="B88" s="2"/>
      <c r="E88" s="25"/>
      <c r="R88" s="2"/>
      <c r="S88" s="2"/>
      <c r="T88" s="2"/>
    </row>
  </sheetData>
  <mergeCells count="7">
    <mergeCell ref="A52:C52"/>
    <mergeCell ref="A54:A55"/>
    <mergeCell ref="A1:D1"/>
    <mergeCell ref="A2:D2"/>
    <mergeCell ref="A3:D3"/>
    <mergeCell ref="A4:D4"/>
    <mergeCell ref="A5:E6"/>
  </mergeCells>
  <hyperlinks>
    <hyperlink ref="E13" location="OutwardAmneDataItems!G15" display="link to Outward AMNE Data Items" xr:uid="{71B2E72C-AB09-48FE-9FE1-6BA4A1D5615B}"/>
    <hyperlink ref="E14" location="OutwardAmneDataItems!G13" display="link to Outward AMNE Data Items" xr:uid="{FF159AF3-363A-428B-8E49-50D5841EDCB0}"/>
    <hyperlink ref="E17" location="OutwardAmneDataItems!G27" display="link to Outward AMNE Data Items" xr:uid="{C892E51B-E68D-4194-A3B7-52ED65A81CF4}"/>
    <hyperlink ref="E18" location="OutwardAmneDataItems!G29" display="link to Outward AMNE Data Items" xr:uid="{7E78B55B-30C4-4BD7-AA9F-1BAE463EAC2F}"/>
    <hyperlink ref="E20" location="OutwardAmneDataItems!G9" display="link to Outward AMNE Data Items" xr:uid="{52862FBD-4DC6-4BF8-9A79-63850AE19CCD}"/>
    <hyperlink ref="E21" location="OutwardAmneDataItems!G19" display="link to Outward AMNE Data Items" xr:uid="{AEB8B53B-9416-48B3-BC11-A42CD53D51BF}"/>
    <hyperlink ref="E33" location="OutwardAmneDataItems!G25" display="link to Outward AMNE Data Items" xr:uid="{F2CED379-0C8F-4648-945C-01EF3411CBBF}"/>
    <hyperlink ref="E34" location="OutwardAmneDataItems!G7" display="link to Outward AMNE Data Items" xr:uid="{5BF124A9-F3E0-4951-A6DB-BDCC22446144}"/>
    <hyperlink ref="E35" location="OutwardAmneDataItems!G23" display="link to Outward AMNE Data Items" xr:uid="{C5DEA0C9-5088-4606-8B84-4B491ABB64DA}"/>
    <hyperlink ref="E39" location="OutwardAmneDataItems!G35" display="link to Outward AMNE Data Items" xr:uid="{DAD4A844-71EA-4A1A-B797-FC0614705C47}"/>
    <hyperlink ref="E40" location="OutwardAmneDataItems!G31" display="link to Outward AMNE Data Items" xr:uid="{D987D759-013B-4EB7-8679-FDABD1E82F19}"/>
    <hyperlink ref="E41" location="OutwardAmneDataItems!G33" display="link to Outward AMNE Data Items" xr:uid="{EF948E81-CEB1-485D-8689-4DFFB2677BBF}"/>
    <hyperlink ref="E47" location="OutwardAmneDataItems!G21" display="link to Outward AMNE Data Items" xr:uid="{144DC921-24CE-4C41-84C5-0813F4172FD3}"/>
    <hyperlink ref="E48" location="OutwardAmneDataItems!G9" display="link to Outward AMNE Data Items" xr:uid="{D1B23CE3-E4FE-4A48-B98B-2B08D175256E}"/>
    <hyperlink ref="E49" location="OutwardAmneDataItems!G19" display="link to Outward AMNE Data Items" xr:uid="{DBC62112-BF90-41FA-AEF9-EB437761B838}"/>
    <hyperlink ref="E7" location="InwardAmneDataItems!G27" display="link to Inward AMNE data items" xr:uid="{50AEAA7F-CB7A-4D09-8241-FA549DDA9679}"/>
    <hyperlink ref="E53" location="InwardAmneDataItems!G23" display="link to Inward AMNE data items" xr:uid="{5D43CDF0-9088-4D9A-AC0E-8F3C42FBE941}"/>
    <hyperlink ref="E54" location="InwardAmneDataItems!G7" display="link to Inward AMNE data items" xr:uid="{6B80A1F9-B5BF-4135-A979-D605D7506F34}"/>
    <hyperlink ref="E55" location="InwardAmneDataItems!G21" display="link to Inward AMNE data items" xr:uid="{F31AD5C4-9A3E-4F2E-805E-92BFDCE295D4}"/>
    <hyperlink ref="E59" location="InwardAmneDataItems!G37" display="link to Inward AMNE data items" xr:uid="{094C2B16-6F09-48EE-A56F-3FF9DA47FD11}"/>
    <hyperlink ref="E60" location="InwardAmneDataItems!G33" display="link to Inward AMNE data items" xr:uid="{A8C60862-C4A7-43C8-AB86-57C2E9006FEC}"/>
    <hyperlink ref="E61" location="InwardAmneDataItems!G35" display="link to Inward AMNE data items" xr:uid="{0CC535F4-1001-4668-8C5E-4A102F8CA906}"/>
    <hyperlink ref="E8" location="InwardAmneDataItems!G13" display="link to Inward AMNE data items" xr:uid="{13EA504C-B101-437E-BDE5-9861200DEEFB}"/>
    <hyperlink ref="E9" location="InwardAmneDataItems!G25" display="link to Inward AMNE data items" xr:uid="{51AD3117-B688-4748-BB11-73C3BE07FD49}"/>
    <hyperlink ref="E25" location="InwardAmneDataItems!G31" display="link to Inward AMNE data items" xr:uid="{DB737A59-B29B-4376-9498-422B10136F85}"/>
    <hyperlink ref="E26:E27" location="InwardAmneDataItems!G31" display="link to Inward AMNE data items" xr:uid="{A5257775-98B4-4F58-AC29-DB3EB2BB621C}"/>
    <hyperlink ref="E26" location="InwardAmneDataItems!G15" display="link to Inward AMNE data items" xr:uid="{E237653D-FAED-49A3-883E-8FC77CEF85B8}"/>
    <hyperlink ref="E27" location="InwardAmneDataItems!G29" display="link to Inward AMNE data items" xr:uid="{8BBEC45B-E0C4-42C4-AD8A-BF803EB698CA}"/>
    <hyperlink ref="E67" location="InwardAmneDataItems!G19" display="link to Inward AMNE data items" xr:uid="{E372FE95-84A1-40CE-B66B-EC9FFE028573}"/>
    <hyperlink ref="E68:E69" location="InwardAmneDataItems!G19" display="link to Inward AMNE data items" xr:uid="{423A545B-987F-4348-A272-98C802DF97BE}"/>
    <hyperlink ref="E68" location="InwardAmneDataItems!G9" display="link to Inward AMNE data items" xr:uid="{07C9F217-1D7C-49BB-9091-E541EA6362DB}"/>
    <hyperlink ref="E69" location="InwardAmneDataItems!G17" display="link to Inward AMNE data items" xr:uid="{365A4D32-1AD7-4BDC-B52F-995C522D6DCE}"/>
    <hyperlink ref="E31" location="InwardAmneDataItems!G15" display="link to Inward AMNE data items" xr:uid="{70C154B4-3757-4D62-8F10-AE3BF895E841}"/>
    <hyperlink ref="A7" location="AmneCompile!C26" display="Line 18 Steps:" xr:uid="{E8A542C0-A972-435E-A604-F3EFC4296E59}"/>
    <hyperlink ref="A13" location="AmneCompile!C32" display="Line 22 steps:" xr:uid="{390867AB-6614-40BA-8CF0-E9A0832E0C40}"/>
    <hyperlink ref="A17" location="AmneCompile!C36" display="Line 26 Steps:" xr:uid="{58F640E4-2644-4CB8-8411-E3931C3B16F3}"/>
    <hyperlink ref="A25" location="AmneCompile!C67" display="Line 52 Steps:" xr:uid="{FC3BDA86-1F27-4CA1-9FA6-ED069D1BCB5E}"/>
    <hyperlink ref="A31" location="AmneCompile!C73" display="Line 56: " xr:uid="{455C441B-931B-40C7-8127-17B61B83877F}"/>
    <hyperlink ref="A33" location="AmneCompile!C96" display="Line 71 steps:" xr:uid="{0D76AE53-EA17-4193-A751-7EB8B7FAA90B}"/>
    <hyperlink ref="A47" location="AmneCompile!C98" display="Line 73 Steps:" xr:uid="{73657182-E6F7-4768-AE2B-082C408582A1}"/>
    <hyperlink ref="A53" location="AmneCompile!C103" display="Line 76 Steps:" xr:uid="{B78D3D99-EB32-4007-87D1-77516860FFFA}"/>
    <hyperlink ref="A67" location="AmneCompile!C105" display="Line 78 Steps:" xr:uid="{7C47C01F-AC80-4A3B-BBB2-4E3F9A3C4B5B}"/>
  </hyperlinks>
  <pageMargins left="0.7" right="0.7" top="0.75" bottom="0.75" header="0.3" footer="0.3"/>
  <pageSetup paperSize="5" scale="53" fitToHeight="0" orientation="landscape" horizontalDpi="4294967295" verticalDpi="4294967295" r:id="rId1"/>
  <customProperties>
    <customPr name="SourceTable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8F5BF-BE86-424C-A9DF-0BDF4ED79C0A}">
  <sheetPr>
    <tabColor rgb="FF00B050"/>
    <pageSetUpPr fitToPage="1"/>
  </sheetPr>
  <dimension ref="A1:P37"/>
  <sheetViews>
    <sheetView zoomScale="85" zoomScaleNormal="85" workbookViewId="0">
      <pane xSplit="1" ySplit="5" topLeftCell="G6" activePane="bottomRight" state="frozen"/>
      <selection pane="topRight" activeCell="B1" sqref="B1"/>
      <selection pane="bottomLeft" activeCell="A6" sqref="A6"/>
      <selection pane="bottomRight" activeCell="M7" sqref="M7"/>
    </sheetView>
  </sheetViews>
  <sheetFormatPr defaultColWidth="9.140625" defaultRowHeight="12.75" x14ac:dyDescent="0.2"/>
  <cols>
    <col min="1" max="1" width="23.28515625" style="76" customWidth="1"/>
    <col min="2" max="2" width="2.7109375" style="107" customWidth="1"/>
    <col min="3" max="3" width="30.7109375" style="74" customWidth="1"/>
    <col min="4" max="4" width="55.7109375" style="74" customWidth="1"/>
    <col min="5" max="5" width="12.140625" style="74" customWidth="1"/>
    <col min="6" max="6" width="29" style="74" customWidth="1"/>
    <col min="7" max="7" width="10.85546875" style="74" customWidth="1"/>
    <col min="8" max="8" width="17.85546875" style="74" customWidth="1"/>
    <col min="9" max="9" width="7.5703125" style="77" customWidth="1"/>
    <col min="10" max="11" width="7.5703125" style="78" customWidth="1"/>
    <col min="12" max="12" width="12.85546875" style="218" customWidth="1"/>
    <col min="13" max="13" width="23.140625" style="220" customWidth="1"/>
    <col min="14" max="14" width="27.7109375" style="218" customWidth="1"/>
    <col min="15" max="15" width="13.85546875" style="74" customWidth="1"/>
    <col min="16" max="16" width="9.140625" style="75"/>
    <col min="17" max="16384" width="9.140625" style="74"/>
  </cols>
  <sheetData>
    <row r="1" spans="1:15" s="75" customFormat="1" ht="28.15" customHeight="1" x14ac:dyDescent="0.2">
      <c r="A1" s="79" t="s">
        <v>187</v>
      </c>
      <c r="B1" s="102"/>
      <c r="E1" s="259" t="s">
        <v>260</v>
      </c>
      <c r="F1" s="259"/>
      <c r="G1" s="259"/>
      <c r="H1" s="259"/>
      <c r="I1" s="259"/>
      <c r="J1" s="259"/>
      <c r="K1" s="259"/>
      <c r="L1" s="218"/>
      <c r="M1" s="220"/>
      <c r="N1" s="218"/>
      <c r="O1" s="74"/>
    </row>
    <row r="2" spans="1:15" s="75" customFormat="1" ht="31.15" customHeight="1" x14ac:dyDescent="0.2">
      <c r="A2" s="186" t="s">
        <v>6</v>
      </c>
      <c r="E2" s="260" t="s">
        <v>259</v>
      </c>
      <c r="F2" s="260"/>
      <c r="G2" s="260"/>
      <c r="H2" s="260"/>
      <c r="I2" s="260"/>
      <c r="J2" s="260"/>
      <c r="K2" s="260"/>
      <c r="L2" s="218"/>
      <c r="M2" s="220"/>
      <c r="N2" s="218"/>
    </row>
    <row r="3" spans="1:15" s="75" customFormat="1" ht="33" customHeight="1" x14ac:dyDescent="0.2">
      <c r="A3" s="262" t="s">
        <v>289</v>
      </c>
      <c r="B3" s="262"/>
      <c r="C3" s="262"/>
      <c r="D3" s="262"/>
      <c r="E3" s="262"/>
      <c r="F3" s="262"/>
      <c r="K3" s="77"/>
      <c r="L3" s="218"/>
      <c r="M3" s="220"/>
      <c r="N3" s="218"/>
    </row>
    <row r="4" spans="1:15" s="75" customFormat="1" ht="18.600000000000001" customHeight="1" x14ac:dyDescent="0.2">
      <c r="G4" s="216">
        <f ca="1">SUM(G6:G35)</f>
        <v>0</v>
      </c>
      <c r="I4" s="77"/>
      <c r="J4" s="77"/>
      <c r="K4" s="77"/>
      <c r="L4" s="218"/>
      <c r="M4" s="220"/>
      <c r="N4" s="218"/>
    </row>
    <row r="5" spans="1:15" s="80" customFormat="1" ht="19.149999999999999" customHeight="1" x14ac:dyDescent="0.2">
      <c r="A5" s="91" t="s">
        <v>154</v>
      </c>
      <c r="B5" s="103"/>
      <c r="C5" s="88" t="s">
        <v>166</v>
      </c>
      <c r="D5" s="88" t="s">
        <v>167</v>
      </c>
      <c r="E5" s="88" t="s">
        <v>11</v>
      </c>
      <c r="F5" s="89" t="s">
        <v>10</v>
      </c>
      <c r="G5" s="92" t="s">
        <v>112</v>
      </c>
      <c r="H5" s="108" t="s">
        <v>113</v>
      </c>
      <c r="I5" s="258" t="s">
        <v>183</v>
      </c>
      <c r="J5" s="258"/>
      <c r="K5" s="258"/>
      <c r="L5" s="219"/>
      <c r="M5" s="221"/>
      <c r="N5" s="219"/>
      <c r="O5" s="81"/>
    </row>
    <row r="6" spans="1:15" s="75" customFormat="1" ht="51" customHeight="1" x14ac:dyDescent="0.2">
      <c r="A6" s="256" t="s">
        <v>155</v>
      </c>
      <c r="B6" s="104" t="s">
        <v>170</v>
      </c>
      <c r="C6" s="71" t="str">
        <f ca="1">CONCATENATE("U.S. MNE Activities: ",IF('START.HERE.AMNE'!$E$5="p","Preliminary ","Revised "),'START.HERE.AMNE'!$E$4," Statistics, All Affiliates and All Parents")</f>
        <v>U.S. MNE Activities: Revised 2019 Statistics, All Affiliates and All Parents</v>
      </c>
      <c r="D6" s="71" t="s">
        <v>158</v>
      </c>
      <c r="E6" s="71" t="s">
        <v>147</v>
      </c>
      <c r="F6" s="72" t="s">
        <v>235</v>
      </c>
      <c r="G6" s="65"/>
      <c r="H6" s="98"/>
      <c r="I6" s="83"/>
      <c r="J6" s="83"/>
      <c r="K6" s="83"/>
      <c r="L6" s="218"/>
      <c r="M6" s="220"/>
      <c r="N6" s="218"/>
      <c r="O6" s="74"/>
    </row>
    <row r="7" spans="1:15" s="75" customFormat="1" ht="51" customHeight="1" x14ac:dyDescent="0.2">
      <c r="A7" s="257"/>
      <c r="B7" s="105" t="s">
        <v>169</v>
      </c>
      <c r="C7" s="84">
        <f>AmneOI.A2!A1</f>
        <v>0</v>
      </c>
      <c r="D7" s="84">
        <f>AmneOI.A2!A3</f>
        <v>0</v>
      </c>
      <c r="E7" s="84">
        <f>AmneOI.A2!A9</f>
        <v>0</v>
      </c>
      <c r="F7" s="90" t="str">
        <f>_xlfn.CONCAT(AmneOI.A2!$D$7, ", ", AmneOI.A2!$D$8)</f>
        <v xml:space="preserve">, </v>
      </c>
      <c r="G7" s="100">
        <f>AmneOI.A2!D9</f>
        <v>0</v>
      </c>
      <c r="H7" s="97" t="s">
        <v>12</v>
      </c>
      <c r="I7" s="85" t="s">
        <v>185</v>
      </c>
      <c r="J7" s="86"/>
      <c r="K7" s="86"/>
      <c r="L7" s="218" t="str">
        <f>IF(OR(NOT(E6=E7), NOT(F6=F7)), "ERROR", "")</f>
        <v>ERROR</v>
      </c>
      <c r="M7" s="220" t="str">
        <f>IF(AND(L7="ERROR", AmneOI.A2!B8="",AmneOI.A2!B7="(1)",AmneOI.A2!B4="ISI Code"),"Row alignment of input worksheet does not match expectation of the template. Please modify worksheet so first cell of data is C9.", "")</f>
        <v/>
      </c>
      <c r="N7" s="218" t="str">
        <f>IF(AND(C7=0, G7=0,L7="ERROR"),"No input data loaded","")</f>
        <v>No input data loaded</v>
      </c>
      <c r="O7" s="74"/>
    </row>
    <row r="8" spans="1:15" s="75" customFormat="1" ht="51" customHeight="1" x14ac:dyDescent="0.2">
      <c r="A8" s="256" t="s">
        <v>157</v>
      </c>
      <c r="B8" s="104" t="s">
        <v>170</v>
      </c>
      <c r="C8" s="71" t="str">
        <f ca="1">CONCATENATE("U.S. MNE Activities: ",IF('START.HERE.AMNE'!$E$5="p","Preliminary ","Revised "),'START.HERE.AMNE'!$E$4," Statistics, All Affiliates and All Parents")</f>
        <v>U.S. MNE Activities: Revised 2019 Statistics, All Affiliates and All Parents</v>
      </c>
      <c r="D8" s="71" t="s">
        <v>158</v>
      </c>
      <c r="E8" s="71" t="s">
        <v>147</v>
      </c>
      <c r="F8" s="72" t="str">
        <f ca="1">_xlfn.CONCAT("Sales, ",IF(AND(MOD('START.HERE.AMNE'!$E$4,5)=4,'START.HERE.AMNE'!$E$5="r"),"(5)","(4)"))</f>
        <v>Sales, (5)</v>
      </c>
      <c r="G8" s="101"/>
      <c r="H8" s="98"/>
      <c r="I8" s="83"/>
      <c r="J8" s="83"/>
      <c r="K8" s="83"/>
      <c r="L8" s="218"/>
      <c r="M8" s="220"/>
      <c r="N8" s="218"/>
      <c r="O8" s="74"/>
    </row>
    <row r="9" spans="1:15" s="75" customFormat="1" ht="51" customHeight="1" x14ac:dyDescent="0.2">
      <c r="A9" s="257"/>
      <c r="B9" s="105" t="s">
        <v>169</v>
      </c>
      <c r="C9" s="84">
        <f>AmneOI.A2!$A$1</f>
        <v>0</v>
      </c>
      <c r="D9" s="84">
        <f>AmneOI.A2!$A$3</f>
        <v>0</v>
      </c>
      <c r="E9" s="84">
        <f>AmneOI.A2!A9</f>
        <v>0</v>
      </c>
      <c r="F9" s="90" t="str">
        <f ca="1">IF(AND(MOD('START.HERE.AMNE'!$E$4,5)=4,'START.HERE.AMNE'!$E$5="r"), _xlfn.CONCAT(AmneOI.A2!F7, ", ", AmneOI.A2!F8), _xlfn.CONCAT(AmneOI.A2!E7, ", ", AmneOI.A2!E8) )</f>
        <v xml:space="preserve">, </v>
      </c>
      <c r="G9" s="94">
        <f ca="1">IF(AND(MOD('START.HERE.AMNE'!$E$4,5)=4,'START.HERE.AMNE'!$E$5="r"), AmneOI.A2!F9, AmneOI.A2!E9)</f>
        <v>0</v>
      </c>
      <c r="H9" s="97" t="s">
        <v>12</v>
      </c>
      <c r="I9" s="87" t="s">
        <v>180</v>
      </c>
      <c r="J9" s="85" t="s">
        <v>184</v>
      </c>
      <c r="K9" s="85" t="s">
        <v>186</v>
      </c>
      <c r="L9" s="218" t="str">
        <f ca="1">IF(OR(NOT(E8=E9), NOT(F8=F9)), "ERROR", "")</f>
        <v>ERROR</v>
      </c>
      <c r="M9" s="220" t="str">
        <f ca="1">IF(AND(L9="ERROR",  N9="", AmneOI.A2!B8="",AmneOI.A2!B7="(1)",AmneOI.A2!B4="ISI Code"),"Row alignment of input worksheet does not match expectation of the template. Please modify worksheet so first cell of data is C9.", "")</f>
        <v/>
      </c>
      <c r="N9" s="218" t="str">
        <f ca="1">IF(AND(C9=0, G9=0,L9="ERROR"),"No input data loaded","")</f>
        <v>No input data loaded</v>
      </c>
      <c r="O9" s="74"/>
    </row>
    <row r="10" spans="1:15" s="75" customFormat="1" ht="51" customHeight="1" x14ac:dyDescent="0.2">
      <c r="A10" s="256" t="s">
        <v>159</v>
      </c>
      <c r="B10" s="104" t="s">
        <v>170</v>
      </c>
      <c r="C10" s="71" t="str">
        <f ca="1">CONCATENATE("U.S. MNE Activities: ",IF('START.HERE.AMNE'!$E$5="p","Preliminary ","Revised "),'START.HERE.AMNE'!$E$4," Statistics, All Affiliates and All Parents")</f>
        <v>U.S. MNE Activities: Revised 2019 Statistics, All Affiliates and All Parents</v>
      </c>
      <c r="D10" s="71" t="s">
        <v>158</v>
      </c>
      <c r="E10" s="71" t="s">
        <v>147</v>
      </c>
      <c r="F10" s="72" t="str">
        <f ca="1">_xlfn.CONCAT("Compensation of Employees, ",IF(AND(MOD('START.HERE.AMNE'!$E$4,5)=4,'START.HERE.AMNE'!$E$5="r"),"(8)","(6)"))</f>
        <v>Compensation of Employees, (8)</v>
      </c>
      <c r="G10" s="96"/>
      <c r="H10" s="98"/>
      <c r="I10" s="83"/>
      <c r="J10" s="83"/>
      <c r="K10" s="83"/>
      <c r="L10" s="218"/>
      <c r="M10" s="220"/>
      <c r="N10" s="218"/>
      <c r="O10" s="74"/>
    </row>
    <row r="11" spans="1:15" s="75" customFormat="1" ht="51" customHeight="1" x14ac:dyDescent="0.2">
      <c r="A11" s="257"/>
      <c r="B11" s="105" t="s">
        <v>169</v>
      </c>
      <c r="C11" s="84">
        <f>AmneOI.A2!$A$1</f>
        <v>0</v>
      </c>
      <c r="D11" s="84">
        <f>AmneOI.A2!$A$3</f>
        <v>0</v>
      </c>
      <c r="E11" s="84">
        <f>AmneOI.A2!A9</f>
        <v>0</v>
      </c>
      <c r="F11" s="90" t="str">
        <f ca="1">IF(AND(MOD('START.HERE.AMNE'!$E$4,5)=4,'START.HERE.AMNE'!$E$5="r"), _xlfn.CONCAT(AmneOI.A2!I7, ", ", AmneOI.A2!I8), _xlfn.CONCAT(AmneOI.A2!G7, ", ", AmneOI.A2!G8))</f>
        <v xml:space="preserve">, </v>
      </c>
      <c r="G11" s="94">
        <f ca="1">IF(AND(MOD('START.HERE.AMNE'!$E$4,5)=4,'START.HERE.AMNE'!$E$5="r"), AmneOI.A2!I9, AmneOI.A2!G9)</f>
        <v>0</v>
      </c>
      <c r="H11" s="97" t="s">
        <v>12</v>
      </c>
      <c r="I11" s="87" t="s">
        <v>181</v>
      </c>
      <c r="J11" s="86"/>
      <c r="K11" s="86"/>
      <c r="L11" s="218" t="str">
        <f ca="1">IF(OR(NOT(E10=E11), NOT(F10=F11)), "ERROR", "")</f>
        <v>ERROR</v>
      </c>
      <c r="M11" s="220" t="str">
        <f ca="1">IF(AND(L11="ERROR", N11="", AmneOI.A2!B8="",AmneOI.A2!B7="(1)",AmneOI.A2!B4="ISI Code"),"Row alignment of input worksheet does not match expectation of the template. Please modify worksheet so first cell of data is C9.", "")</f>
        <v/>
      </c>
      <c r="N11" s="218" t="str">
        <f ca="1">IF(AND(C11=0, G11=0,L11="ERROR"),"No input data loaded","")</f>
        <v>No input data loaded</v>
      </c>
      <c r="O11" s="74"/>
    </row>
    <row r="12" spans="1:15" s="75" customFormat="1" ht="51" customHeight="1" x14ac:dyDescent="0.2">
      <c r="A12" s="256" t="s">
        <v>261</v>
      </c>
      <c r="B12" s="104" t="s">
        <v>170</v>
      </c>
      <c r="C12" s="71" t="str">
        <f ca="1">CONCATENATE("U.S. MNE Activities: ",IF('START.HERE.AMNE'!$E$5="p","Preliminary ","Revised "),'START.HERE.AMNE'!$E$4," Statistics, All Affiliates and All Parents")</f>
        <v>U.S. MNE Activities: Revised 2019 Statistics, All Affiliates and All Parents</v>
      </c>
      <c r="D12" s="71" t="s">
        <v>7</v>
      </c>
      <c r="E12" s="71" t="s">
        <v>147</v>
      </c>
      <c r="F12" s="72" t="s">
        <v>172</v>
      </c>
      <c r="G12" s="101"/>
      <c r="H12" s="98"/>
      <c r="I12" s="83"/>
      <c r="J12" s="83"/>
      <c r="K12" s="83"/>
      <c r="L12" s="218"/>
      <c r="M12" s="220"/>
      <c r="N12" s="218"/>
      <c r="O12" s="74"/>
    </row>
    <row r="13" spans="1:15" s="75" customFormat="1" ht="51" customHeight="1" x14ac:dyDescent="0.2">
      <c r="A13" s="257"/>
      <c r="B13" s="105" t="s">
        <v>169</v>
      </c>
      <c r="C13" s="84">
        <f>AmneOI.R1!A1</f>
        <v>0</v>
      </c>
      <c r="D13" s="84">
        <f>AmneOI.R1!A3</f>
        <v>0</v>
      </c>
      <c r="E13" s="84">
        <f>AmneOI.R1!A9</f>
        <v>0</v>
      </c>
      <c r="F13" s="90" t="str">
        <f>_xlfn.CONCAT(AmneOI.R1!C5, ", ", AmneOI.R1!C6, ", ", AmneOI.R1!C8)</f>
        <v xml:space="preserve">, , </v>
      </c>
      <c r="G13" s="94">
        <f>AmneOI.R1!C9</f>
        <v>0</v>
      </c>
      <c r="H13" s="97" t="s">
        <v>9</v>
      </c>
      <c r="I13" s="85" t="s">
        <v>3</v>
      </c>
      <c r="J13" s="86"/>
      <c r="K13" s="86"/>
      <c r="L13" s="218" t="str">
        <f>IF(OR(NOT(E12=E13), NOT(_xlfn.CONCAT(AmneOI.R1!C6, ", ", AmneOI.R1!C8)="To all affiliates, (2)")), "ERROR", "")</f>
        <v>ERROR</v>
      </c>
      <c r="M13" s="220" t="str">
        <f>IF(AND(L13="ERROR",  N13="", OR(NOT(AmneOI.R1!A8=""), NOT(AmneOI.R1!A9="All industries"), NOT(AmneOI.R1!B8="(1)"))),"Row alignment of input worksheet does not match expectation of the template. Please modify worksheet so first cell of data is B9.","")</f>
        <v/>
      </c>
      <c r="N13" s="218" t="str">
        <f>IF(AND(C13=0, G13=0,L13="ERROR"),"No input data loaded","")</f>
        <v>No input data loaded</v>
      </c>
      <c r="O13" s="74"/>
    </row>
    <row r="14" spans="1:15" s="75" customFormat="1" ht="51" customHeight="1" x14ac:dyDescent="0.2">
      <c r="A14" s="256" t="s">
        <v>262</v>
      </c>
      <c r="B14" s="104" t="s">
        <v>170</v>
      </c>
      <c r="C14" s="71" t="str">
        <f ca="1">CONCATENATE("U.S. MNE Activities: ",IF('START.HERE.AMNE'!$E$5="p","Preliminary ","Revised "),'START.HERE.AMNE'!$E$4," Statistics, All Affiliates and All Parents")</f>
        <v>U.S. MNE Activities: Revised 2019 Statistics, All Affiliates and All Parents</v>
      </c>
      <c r="D14" s="71" t="s">
        <v>7</v>
      </c>
      <c r="E14" s="71" t="s">
        <v>147</v>
      </c>
      <c r="F14" s="72" t="str">
        <f ca="1">_xlfn.CONCAT("Addendum: U.S. exports shipped by U.S. parents to all affiliates, as reported on parents' forms 2",  ", ", IF(AND(MOD('START.HERE.AMNE'!$E$4,5)=4,'START.HERE.AMNE'!$E$5="r"),"(15)","(10)"))</f>
        <v>Addendum: U.S. exports shipped by U.S. parents to all affiliates, as reported on parents' forms 2, (15)</v>
      </c>
      <c r="G14" s="101"/>
      <c r="H14" s="98"/>
      <c r="I14" s="83"/>
      <c r="J14" s="83"/>
      <c r="K14" s="83"/>
      <c r="L14" s="218"/>
      <c r="M14" s="220"/>
      <c r="N14" s="218"/>
      <c r="O14" s="74"/>
    </row>
    <row r="15" spans="1:15" s="75" customFormat="1" ht="51" customHeight="1" x14ac:dyDescent="0.2">
      <c r="A15" s="257"/>
      <c r="B15" s="105" t="s">
        <v>169</v>
      </c>
      <c r="C15" s="84">
        <f>AmneOI.R1!A1</f>
        <v>0</v>
      </c>
      <c r="D15" s="84">
        <f>AmneOI.R1!A3</f>
        <v>0</v>
      </c>
      <c r="E15" s="84">
        <f>AmneOI.R1!A9</f>
        <v>0</v>
      </c>
      <c r="F15" s="90" t="str">
        <f ca="1">IF(AND(MOD('START.HERE.AMNE'!$E$4,5)=4,'START.HERE.AMNE'!$E$5="r"),_xlfn.CONCAT(AmneOI.R1!O5,",", AmneOI.R1!P6,", ",AmneOI.R1!P8),_xlfn.CONCAT(AmneOI.R1!K5,", ",AmneOI.R1!K8))</f>
        <v xml:space="preserve">,, </v>
      </c>
      <c r="G15" s="94">
        <f ca="1">IF(AND(MOD('START.HERE.AMNE'!$E$4,5)=4,'START.HERE.AMNE'!$E$5="r"),AmneOI.R1!P9,AmneOI.R1!K9)</f>
        <v>0</v>
      </c>
      <c r="H15" s="97" t="s">
        <v>9</v>
      </c>
      <c r="I15" s="87" t="s">
        <v>179</v>
      </c>
      <c r="J15" s="85" t="s">
        <v>3</v>
      </c>
      <c r="K15" s="86"/>
      <c r="L15" s="218" t="str">
        <f ca="1">IF(AND(MOD('START.HERE.AMNE'!$E$4,5)=4,'START.HERE.AMNE'!$E$5="r"),  IF(OR(NOT(E14=E15), NOT(AmneOI.R2!P8="(15)")), "ERROR", ""), IF(OR(NOT(E14=E15), NOT(F14=F15)), "ERROR", ""))</f>
        <v>ERROR</v>
      </c>
      <c r="M15" s="220" t="str">
        <f ca="1">IF(AND(L15="ERROR", N15="", OR(NOT(AmneOI.R1!A8=""), NOT(AmneOI.R1!A9="All industries"), NOT(AmneOI.R1!B8="(1)"))),"Row alignment of input worksheet does not match expectation of the template. Please modify worksheet so first cell of data is B9.","")</f>
        <v/>
      </c>
      <c r="N15" s="218" t="str">
        <f ca="1">IF(AND(C15=0, G15=0,L15="ERROR"),"No input data loaded","")</f>
        <v>No input data loaded</v>
      </c>
      <c r="O15" s="74"/>
    </row>
    <row r="16" spans="1:15" s="75" customFormat="1" ht="51" customHeight="1" x14ac:dyDescent="0.2">
      <c r="A16" s="261" t="s">
        <v>173</v>
      </c>
      <c r="B16" s="106" t="s">
        <v>170</v>
      </c>
      <c r="C16" s="73" t="str">
        <f ca="1">CONCATENATE("U.S. MNE Activities: ",IF('START.HERE.AMNE'!$E$5="p","Preliminary ","Revised "),'START.HERE.AMNE'!$E$4," Statistics, All Affiliates and All Parents")</f>
        <v>U.S. MNE Activities: Revised 2019 Statistics, All Affiliates and All Parents</v>
      </c>
      <c r="D16" s="73" t="s">
        <v>8</v>
      </c>
      <c r="E16" s="73" t="s">
        <v>147</v>
      </c>
      <c r="F16" s="113" t="str">
        <f ca="1">_xlfn.CONCAT("Addendum: U.S. imports shipped to U.S. parents by all affiliates, as reported on parents' forms 2",  ", ", IF(AND(MOD('START.HERE.AMNE'!$E$4,5)=4,'START.HERE.AMNE'!$E$5="r"),"(15)","(10)"))</f>
        <v>Addendum: U.S. imports shipped to U.S. parents by all affiliates, as reported on parents' forms 2, (15)</v>
      </c>
      <c r="G16" s="93"/>
      <c r="H16" s="99"/>
      <c r="I16" s="77"/>
      <c r="J16" s="78"/>
      <c r="K16" s="77"/>
      <c r="L16" s="218"/>
      <c r="M16" s="220"/>
      <c r="N16" s="218"/>
      <c r="O16" s="74"/>
    </row>
    <row r="17" spans="1:15" s="75" customFormat="1" ht="51" customHeight="1" x14ac:dyDescent="0.2">
      <c r="A17" s="257"/>
      <c r="B17" s="105" t="s">
        <v>169</v>
      </c>
      <c r="C17" s="84">
        <f>AmneOI.R2!A1</f>
        <v>0</v>
      </c>
      <c r="D17" s="84">
        <f>AmneOI.R2!A3</f>
        <v>0</v>
      </c>
      <c r="E17" s="84">
        <f>AmneOI.R2!A9</f>
        <v>0</v>
      </c>
      <c r="F17" s="90" t="str">
        <f ca="1">IF(AND(MOD('START.HERE.AMNE'!$E$4,5)=4,'START.HERE.AMNE'!$E$5="r"), _xlfn.CONCAT(AmneOI.R2!O5,", ", AmneOI.R2!P6,", ",  AmneOI.R2!P8), _xlfn.CONCAT(AmneOI.R2!K5,", ", AmneOI.R2!K8) )</f>
        <v xml:space="preserve">, , </v>
      </c>
      <c r="G17" s="94">
        <f ca="1">IF(AND(MOD('START.HERE.AMNE'!$E$4,5)=4, 'START.HERE.AMNE'!$E$5="r"), AmneOI.R2!$P$9, AmneOI.R2!$K$9)</f>
        <v>0</v>
      </c>
      <c r="H17" s="97" t="s">
        <v>13</v>
      </c>
      <c r="I17" s="87" t="s">
        <v>182</v>
      </c>
      <c r="J17" s="86"/>
      <c r="K17" s="86"/>
      <c r="L17" s="218" t="str">
        <f ca="1">IF(AND(MOD('START.HERE.AMNE'!$E$4,5)=4,'START.HERE.AMNE'!$E$5="r"),  IF(OR(NOT(E16=E17), NOT(AmneOI.R2!P8="(15)")), "ERROR", ""), IF(OR(NOT(E16=E17), NOT(F16=F17)), "ERROR", ""))</f>
        <v>ERROR</v>
      </c>
      <c r="M17" s="220" t="str">
        <f ca="1">IF(AND(L17="ERROR",  N17="", OR(NOT(AmneOI.R2!A8=""), NOT(AmneOI.R2!A9="All industries"), NOT(AmneOI.R2!B8="(1)"))),"Row alignment of input worksheet does not match expectation of the template. Please modify worksheet so first cell of data is B9.","")</f>
        <v/>
      </c>
      <c r="N17" s="218" t="str">
        <f ca="1">IF(AND(C17=0, G17=0,L17="ERROR"),"No input data loaded","")</f>
        <v>No input data loaded</v>
      </c>
      <c r="O17" s="74"/>
    </row>
    <row r="18" spans="1:15" s="75" customFormat="1" ht="51" customHeight="1" x14ac:dyDescent="0.2">
      <c r="A18" s="256" t="s">
        <v>160</v>
      </c>
      <c r="B18" s="104" t="s">
        <v>170</v>
      </c>
      <c r="C18" s="71" t="str">
        <f ca="1">CONCATENATE("U.S. MNE Activities: ",IF('START.HERE.AMNE'!$E$5="p","Preliminary ","Revised "),'START.HERE.AMNE'!$E$4," Statistics, Majority-Owned Foreign Affiliates")</f>
        <v>U.S. MNE Activities: Revised 2019 Statistics, Majority-Owned Foreign Affiliates</v>
      </c>
      <c r="D18" s="71" t="s">
        <v>161</v>
      </c>
      <c r="E18" s="71" t="s">
        <v>156</v>
      </c>
      <c r="F18" s="72" t="s">
        <v>171</v>
      </c>
      <c r="G18" s="101"/>
      <c r="H18" s="98"/>
      <c r="I18" s="83"/>
      <c r="J18" s="83"/>
      <c r="K18" s="83"/>
      <c r="L18" s="218"/>
      <c r="M18" s="220"/>
      <c r="N18" s="218"/>
      <c r="O18" s="74"/>
    </row>
    <row r="19" spans="1:15" s="75" customFormat="1" ht="51" customHeight="1" x14ac:dyDescent="0.2">
      <c r="A19" s="257"/>
      <c r="B19" s="105" t="s">
        <v>169</v>
      </c>
      <c r="C19" s="84">
        <f>AmneOII.A1!A1</f>
        <v>0</v>
      </c>
      <c r="D19" s="84">
        <f>AmneOII.A1!A3</f>
        <v>0</v>
      </c>
      <c r="E19" s="84">
        <f>AmneOII.A1!A8</f>
        <v>0</v>
      </c>
      <c r="F19" s="90" t="str">
        <f>_xlfn.CONCAT(AmneOII.A1!F6, ", ",  AmneOII.A1!F7)</f>
        <v xml:space="preserve">, </v>
      </c>
      <c r="G19" s="94">
        <f>AmneOII.A1!F8</f>
        <v>0</v>
      </c>
      <c r="H19" s="97" t="s">
        <v>17</v>
      </c>
      <c r="I19" s="85" t="s">
        <v>184</v>
      </c>
      <c r="J19" s="85" t="s">
        <v>186</v>
      </c>
      <c r="K19" s="86"/>
      <c r="L19" s="218" t="str">
        <f>IF(OR(NOT(E18=E19), NOT(F19=F18)), "ERROR", "")</f>
        <v>ERROR</v>
      </c>
      <c r="M19" s="220" t="str">
        <f>IF(AND(L19="ERROR", N19="", OR(NOT(AmneOII.A1!A7=""), NOT(AmneOII.A1!A8="All countries"), NOT(AmneOII.A1!A9=""))),"Row alignment of input worksheet does not match expectation of the template. Please modify worksheet so first cell of data is B8.","")</f>
        <v/>
      </c>
      <c r="N19" s="218" t="str">
        <f>IF(AND(C19=0, G19=0,L19="ERROR"),"No input data loaded","")</f>
        <v>No input data loaded</v>
      </c>
      <c r="O19" s="74"/>
    </row>
    <row r="20" spans="1:15" s="75" customFormat="1" ht="51" customHeight="1" x14ac:dyDescent="0.2">
      <c r="A20" s="256" t="s">
        <v>162</v>
      </c>
      <c r="B20" s="104" t="s">
        <v>170</v>
      </c>
      <c r="C20" s="71" t="str">
        <f ca="1">CONCATENATE("U.S. MNE Activities: ",IF('START.HERE.AMNE'!$E$5="p","Preliminary ","Revised "),'START.HERE.AMNE'!$E$4," Statistics, Majority-Owned Foreign Affiliates")</f>
        <v>U.S. MNE Activities: Revised 2019 Statistics, Majority-Owned Foreign Affiliates</v>
      </c>
      <c r="D20" s="71" t="s">
        <v>161</v>
      </c>
      <c r="E20" s="71" t="s">
        <v>156</v>
      </c>
      <c r="F20" s="72" t="s">
        <v>174</v>
      </c>
      <c r="G20" s="96"/>
      <c r="H20" s="98"/>
      <c r="I20" s="83"/>
      <c r="J20" s="83"/>
      <c r="K20" s="83"/>
      <c r="L20" s="218"/>
      <c r="M20" s="220"/>
      <c r="N20" s="218"/>
      <c r="O20" s="74"/>
    </row>
    <row r="21" spans="1:15" s="75" customFormat="1" ht="51" customHeight="1" x14ac:dyDescent="0.2">
      <c r="A21" s="257"/>
      <c r="B21" s="105" t="s">
        <v>169</v>
      </c>
      <c r="C21" s="84">
        <f>AmneOII.A1!A1</f>
        <v>0</v>
      </c>
      <c r="D21" s="84">
        <f>AmneOII.A1!A3</f>
        <v>0</v>
      </c>
      <c r="E21" s="84">
        <f>AmneOII.A1!A8</f>
        <v>0</v>
      </c>
      <c r="F21" s="90" t="str">
        <f>_xlfn.CONCAT(AmneOII.A1!H6, ", ",  AmneOII.A1!H7)</f>
        <v xml:space="preserve">, </v>
      </c>
      <c r="G21" s="94">
        <f>AmneOII.A1!H8</f>
        <v>0</v>
      </c>
      <c r="H21" s="97" t="s">
        <v>17</v>
      </c>
      <c r="I21" s="85" t="s">
        <v>186</v>
      </c>
      <c r="J21" s="86"/>
      <c r="K21" s="86"/>
      <c r="L21" s="218" t="str">
        <f>IF(OR(NOT(E20=E21), NOT(F21=F20)), "ERROR", "")</f>
        <v>ERROR</v>
      </c>
      <c r="M21" s="220" t="str">
        <f>IF(AND(L21="ERROR", N21="", OR(NOT(AmneOII.A1!A7=""), NOT(AmneOII.A1!A8="All countries"), NOT(AmneOII.A1!A9=""))),"Row alignment of input worksheet does not match expectation of the template. Please modify worksheet so first cell of data is B8.","")</f>
        <v/>
      </c>
      <c r="N21" s="218" t="str">
        <f>IF(AND(C21=0, G21=0,L21="ERROR"),"No input data loaded","")</f>
        <v>No input data loaded</v>
      </c>
      <c r="O21" s="74"/>
    </row>
    <row r="22" spans="1:15" s="75" customFormat="1" ht="51" customHeight="1" x14ac:dyDescent="0.2">
      <c r="A22" s="256" t="s">
        <v>163</v>
      </c>
      <c r="B22" s="104" t="s">
        <v>170</v>
      </c>
      <c r="C22" s="71" t="str">
        <f ca="1">CONCATENATE("U.S. MNE Activities: ",IF('START.HERE.AMNE'!$E$5="p","Preliminary ","Revised "),'START.HERE.AMNE'!$E$4," Statistics, Majority-Owned Foreign Affiliates")</f>
        <v>U.S. MNE Activities: Revised 2019 Statistics, Majority-Owned Foreign Affiliates</v>
      </c>
      <c r="D22" s="71" t="s">
        <v>14</v>
      </c>
      <c r="E22" s="71" t="s">
        <v>156</v>
      </c>
      <c r="F22" s="72" t="s">
        <v>175</v>
      </c>
      <c r="G22" s="101"/>
      <c r="H22" s="98"/>
      <c r="I22" s="83"/>
      <c r="J22" s="83"/>
      <c r="K22" s="83"/>
      <c r="L22" s="218"/>
      <c r="M22" s="220"/>
      <c r="N22" s="218"/>
      <c r="O22" s="74"/>
    </row>
    <row r="23" spans="1:15" s="75" customFormat="1" ht="51" customHeight="1" x14ac:dyDescent="0.2">
      <c r="A23" s="257"/>
      <c r="B23" s="105" t="s">
        <v>169</v>
      </c>
      <c r="C23" s="84">
        <f>AmneOII.B1!$A$1</f>
        <v>0</v>
      </c>
      <c r="D23" s="84">
        <f>AmneOII.B1!$A$3</f>
        <v>0</v>
      </c>
      <c r="E23" s="84">
        <f>AmneOII.B1!$A$9</f>
        <v>0</v>
      </c>
      <c r="F23" s="90" t="str">
        <f>_xlfn.CONCAT(AmneOII.B1!B5, ", ", AmneOII.B1!$B$8)</f>
        <v xml:space="preserve">, </v>
      </c>
      <c r="G23" s="94">
        <f>AmneOII.B1!$B$9</f>
        <v>0</v>
      </c>
      <c r="H23" s="97" t="s">
        <v>19</v>
      </c>
      <c r="I23" s="85" t="s">
        <v>185</v>
      </c>
      <c r="J23" s="86"/>
      <c r="K23" s="86"/>
      <c r="L23" s="218" t="str">
        <f>IF(OR(NOT(E22=E23), NOT(AmneOII.B1!$B$8="(1)")), "ERROR", "")</f>
        <v>ERROR</v>
      </c>
      <c r="M23" s="220" t="str">
        <f>IF(AND(L23="ERROR", N23="", OR(NOT(AmneOII.B1!A9="All countries"), NOT(AmneOII.B1!A10=""), NOT(AmneOII.B1!A7=""))),"Row alignment of input worksheet does not match expectation of the template. Please modify worksheet so first cell of data is B9.","")</f>
        <v/>
      </c>
      <c r="N23" s="218" t="str">
        <f>IF(AND(C23=0, G23=0,L23="ERROR"),"No input data loaded","")</f>
        <v>No input data loaded</v>
      </c>
      <c r="O23" s="74"/>
    </row>
    <row r="24" spans="1:15" s="75" customFormat="1" ht="51" customHeight="1" x14ac:dyDescent="0.2">
      <c r="A24" s="256" t="s">
        <v>165</v>
      </c>
      <c r="B24" s="104" t="s">
        <v>170</v>
      </c>
      <c r="C24" s="71" t="str">
        <f ca="1">CONCATENATE("U.S. MNE Activities: ",IF('START.HERE.AMNE'!$E$5="p","Preliminary ","Revised "),'START.HERE.AMNE'!$E$4," Statistics, Majority-Owned Foreign Affiliates")</f>
        <v>U.S. MNE Activities: Revised 2019 Statistics, Majority-Owned Foreign Affiliates</v>
      </c>
      <c r="D24" s="71" t="s">
        <v>14</v>
      </c>
      <c r="E24" s="71" t="s">
        <v>156</v>
      </c>
      <c r="F24" s="72" t="s">
        <v>176</v>
      </c>
      <c r="G24" s="101"/>
      <c r="H24" s="98"/>
      <c r="I24" s="83"/>
      <c r="J24" s="83"/>
      <c r="K24" s="83"/>
      <c r="L24" s="218"/>
      <c r="M24" s="220"/>
      <c r="N24" s="218"/>
      <c r="O24" s="74"/>
    </row>
    <row r="25" spans="1:15" s="75" customFormat="1" ht="51" customHeight="1" x14ac:dyDescent="0.2">
      <c r="A25" s="257"/>
      <c r="B25" s="105" t="s">
        <v>169</v>
      </c>
      <c r="C25" s="84">
        <f>AmneOII.B1!$A$1</f>
        <v>0</v>
      </c>
      <c r="D25" s="84">
        <f>AmneOII.B1!$A$3</f>
        <v>0</v>
      </c>
      <c r="E25" s="84">
        <f>AmneOII.B1!$A$9</f>
        <v>0</v>
      </c>
      <c r="F25" s="90" t="str">
        <f ca="1">IF(AND(MOD('START.HERE.AMNE'!$E$4,5)=4,'START.HERE.AMNE'!$E$5="r"), _xlfn.CONCAT(AmneOII.B1!$E$5, ", ", AmneOII.B1!$E$8),  _xlfn.CONCAT(AmneOII.B1!$E$6, ", ", AmneOII.B1!$E$8))</f>
        <v xml:space="preserve">, </v>
      </c>
      <c r="G25" s="94">
        <f>AmneOII.B1!E9</f>
        <v>0</v>
      </c>
      <c r="H25" s="97" t="s">
        <v>19</v>
      </c>
      <c r="I25" s="85" t="s">
        <v>185</v>
      </c>
      <c r="J25" s="86"/>
      <c r="K25" s="86"/>
      <c r="L25" s="218" t="str">
        <f ca="1">IF(OR(NOT(E24=E25), NOT(F25=F24)), "ERROR", "")</f>
        <v>ERROR</v>
      </c>
      <c r="M25" s="220" t="str">
        <f ca="1">IF(AND(L25="ERROR", N25="", OR(NOT(AmneOII.B1!A9="All countries"), NOT(AmneOII.B1!A10=""), NOT(AmneOII.B1!A7=""))),"Row alignment of input worksheet does not match expectation of the template. Please modify worksheet so first cell of data is B9.","")</f>
        <v/>
      </c>
      <c r="N25" s="218" t="str">
        <f ca="1">IF(AND(C25=0, G25=0,L25="ERROR"),"No input data loaded","")</f>
        <v>No input data loaded</v>
      </c>
      <c r="O25" s="74"/>
    </row>
    <row r="26" spans="1:15" s="75" customFormat="1" ht="51" customHeight="1" x14ac:dyDescent="0.2">
      <c r="A26" s="256" t="s">
        <v>263</v>
      </c>
      <c r="B26" s="104" t="s">
        <v>170</v>
      </c>
      <c r="C26" s="71" t="str">
        <f ca="1">CONCATENATE("U.S. MNE Activities: ",IF('START.HERE.AMNE'!$E$5="p","Preliminary ","Revised "),'START.HERE.AMNE'!$E$4," Statistics, Majority-Owned Foreign Affiliates")</f>
        <v>U.S. MNE Activities: Revised 2019 Statistics, Majority-Owned Foreign Affiliates</v>
      </c>
      <c r="D26" s="71" t="s">
        <v>15</v>
      </c>
      <c r="E26" s="71" t="s">
        <v>164</v>
      </c>
      <c r="F26" s="72" t="s">
        <v>177</v>
      </c>
      <c r="G26" s="101"/>
      <c r="H26" s="98"/>
      <c r="I26" s="83"/>
      <c r="J26" s="83"/>
      <c r="K26" s="83"/>
      <c r="L26" s="218"/>
      <c r="M26" s="220"/>
      <c r="N26" s="218"/>
      <c r="O26" s="74"/>
    </row>
    <row r="27" spans="1:15" s="75" customFormat="1" ht="51" customHeight="1" x14ac:dyDescent="0.2">
      <c r="A27" s="257"/>
      <c r="B27" s="105" t="s">
        <v>169</v>
      </c>
      <c r="C27" s="84">
        <f>AmneOII.E1!A1</f>
        <v>0</v>
      </c>
      <c r="D27" s="84">
        <f>AmneOII.E1!A3</f>
        <v>0</v>
      </c>
      <c r="E27" s="84">
        <f>AmneOII.E1!A9</f>
        <v>0</v>
      </c>
      <c r="F27" s="90" t="str">
        <f>CONCATENATE(AmneOII.E1!G6,"/",AmneOII.E1!H7, ", ", AmneOII.E1!H8 )</f>
        <v xml:space="preserve">/, </v>
      </c>
      <c r="G27" s="94">
        <f>AmneOII.E1!H9</f>
        <v>0</v>
      </c>
      <c r="H27" s="97" t="s">
        <v>16</v>
      </c>
      <c r="I27" s="85" t="s">
        <v>184</v>
      </c>
      <c r="J27" s="86"/>
      <c r="K27" s="86"/>
      <c r="L27" s="218" t="str">
        <f>IF(OR(NOT(E26=E27), NOT(F27=F26)), "ERROR", "")</f>
        <v>ERROR</v>
      </c>
      <c r="M27" s="220" t="str">
        <f>IF(AND(L27="ERROR", N27="", OR(NOT(AmneOII.E1!A5=""),NOT(AmneOII.E1!A9="Total"), NOT(AmneOII.E1!A10=""))),"Row alignment of input worksheet does not match expectation of the template. Please modify worksheet so first cell of data is B9.","")</f>
        <v/>
      </c>
      <c r="N27" s="218" t="str">
        <f>IF(AND(C27=0, G27=0,L27="ERROR"),"No input data loaded","")</f>
        <v>No input data loaded</v>
      </c>
      <c r="O27" s="74"/>
    </row>
    <row r="28" spans="1:15" s="75" customFormat="1" ht="51" customHeight="1" x14ac:dyDescent="0.2">
      <c r="A28" s="261" t="s">
        <v>264</v>
      </c>
      <c r="B28" s="106" t="s">
        <v>170</v>
      </c>
      <c r="C28" s="73" t="str">
        <f ca="1">CONCATENATE("U.S. MNE Activities: ",IF('START.HERE.AMNE'!$E$5="p","Preliminary ","Revised "),'START.HERE.AMNE'!$E$4," Statistics, Majority-Owned Foreign Affiliates")</f>
        <v>U.S. MNE Activities: Revised 2019 Statistics, Majority-Owned Foreign Affiliates</v>
      </c>
      <c r="D28" s="73" t="s">
        <v>15</v>
      </c>
      <c r="E28" s="73" t="s">
        <v>164</v>
      </c>
      <c r="F28" s="70" t="s">
        <v>178</v>
      </c>
      <c r="G28" s="95"/>
      <c r="H28" s="99"/>
      <c r="I28" s="77"/>
      <c r="J28" s="77"/>
      <c r="K28" s="77"/>
      <c r="L28" s="218"/>
      <c r="M28" s="220"/>
      <c r="N28" s="218"/>
      <c r="O28" s="74"/>
    </row>
    <row r="29" spans="1:15" s="75" customFormat="1" ht="51" customHeight="1" x14ac:dyDescent="0.2">
      <c r="A29" s="257"/>
      <c r="B29" s="105" t="s">
        <v>169</v>
      </c>
      <c r="C29" s="84">
        <f>AmneOII.E1!A1</f>
        <v>0</v>
      </c>
      <c r="D29" s="84">
        <f>AmneOII.E1!A3</f>
        <v>0</v>
      </c>
      <c r="E29" s="84">
        <f>AmneOII.E1!A9</f>
        <v>0</v>
      </c>
      <c r="F29" s="90" t="str">
        <f>CONCATENATE(AmneOII.E1!J6,"/",AmneOII.E1!K7, ", ", AmneOII.E1!K8)</f>
        <v xml:space="preserve">/, </v>
      </c>
      <c r="G29" s="94">
        <f>AmneOII.E1!K9</f>
        <v>0</v>
      </c>
      <c r="H29" s="97" t="s">
        <v>16</v>
      </c>
      <c r="I29" s="85" t="s">
        <v>184</v>
      </c>
      <c r="J29" s="86"/>
      <c r="K29" s="86"/>
      <c r="L29" s="218" t="str">
        <f>IF(OR(NOT(E28=E29), NOT(F29=F28)), "ERROR", "")</f>
        <v>ERROR</v>
      </c>
      <c r="M29" s="220" t="str">
        <f>IF(AND(L29="ERROR", N29="", OR(NOT(AmneOII.E1!A5=""),NOT(AmneOII.E1!A9="Total"), NOT(AmneOII.E1!A10=""))),"Row alignment of input worksheet does not match expectation of the template. Please modify worksheet so first cell of data is B9.","")</f>
        <v/>
      </c>
      <c r="N29" s="218" t="str">
        <f>IF(AND(C29=0, G29=0,L29="ERROR"),"No input data loaded","")</f>
        <v>No input data loaded</v>
      </c>
      <c r="O29" s="74"/>
    </row>
    <row r="30" spans="1:15" ht="51" customHeight="1" x14ac:dyDescent="0.2">
      <c r="A30" s="256" t="s">
        <v>192</v>
      </c>
      <c r="B30" s="104" t="s">
        <v>170</v>
      </c>
      <c r="C30" s="71" t="str">
        <f>CONCATENATE("U.S. MNE Activities: Revised ",'START.HERE.AMNE'!$E$4-1," Statistics, All Affiliates and All Parents")</f>
        <v>U.S. MNE Activities: Revised 2018 Statistics, All Affiliates and All Parents</v>
      </c>
      <c r="D30" s="71" t="s">
        <v>158</v>
      </c>
      <c r="E30" s="71" t="s">
        <v>147</v>
      </c>
      <c r="F30" s="72" t="s">
        <v>235</v>
      </c>
      <c r="G30" s="65"/>
      <c r="H30" s="98"/>
      <c r="I30" s="83"/>
      <c r="J30" s="83"/>
      <c r="K30" s="83"/>
    </row>
    <row r="31" spans="1:15" ht="51" customHeight="1" x14ac:dyDescent="0.2">
      <c r="A31" s="257"/>
      <c r="B31" s="105" t="s">
        <v>169</v>
      </c>
      <c r="C31" s="84">
        <f>LaggedAmneOI.A2!$A$1</f>
        <v>0</v>
      </c>
      <c r="D31" s="84">
        <f>LaggedAmneOI.A2!$A$3</f>
        <v>0</v>
      </c>
      <c r="E31" s="84">
        <f ca="1">IF(AND(MOD('START.HERE.AMNE'!$E$4,5)=4,'START.HERE.AMNE'!$E$5="r"),LaggedAmneOI.A2!$A$9,LaggedAmneOI.A2!$A$9)</f>
        <v>0</v>
      </c>
      <c r="F31" s="90" t="str">
        <f ca="1">IF(AND(MOD('START.HERE.AMNE'!$E$4,5)=4,'START.HERE.AMNE'!$E$5="r"),_xlfn.CONCAT(LaggedAmneOI.A2!$D$7,", ",LaggedAmneOI.A2!$D$8),_xlfn.CONCAT(LaggedAmneOI.A2!$D$7,", ",LaggedAmneOI.A2!$D$8))</f>
        <v xml:space="preserve">, </v>
      </c>
      <c r="G31" s="100">
        <f ca="1">IF(AND(MOD('START.HERE.AMNE'!$E$4,5)=4,'START.HERE.AMNE'!$E$5="r"), LaggedAmneOI.A2!$D$9,  LaggedAmneOI.A2!$D$9)</f>
        <v>0</v>
      </c>
      <c r="H31" s="97" t="s">
        <v>236</v>
      </c>
      <c r="I31" s="85" t="s">
        <v>185</v>
      </c>
      <c r="J31" s="86"/>
      <c r="K31" s="86"/>
      <c r="L31" s="218" t="str">
        <f ca="1">IF(OR(NOT(E30=E31), NOT(F31=F30)), "ERROR", "")</f>
        <v>ERROR</v>
      </c>
      <c r="M31" s="220" t="str">
        <f>IF(AND(31="ERROR", LaggedAmneOI.A2!B8="",LaggedAmneOI.A2!B7="(1)",LaggedAmneOI.A2!B6="ISI Code"),"Row alignment of input worksheet does not match expectation of the template. Please modify worksheet so first cell of data is C9.", "")</f>
        <v/>
      </c>
      <c r="N31" s="218" t="str">
        <f ca="1">IF(AND(C31=0, G31=0,L31="ERROR"),"No input data loaded","")</f>
        <v>No input data loaded</v>
      </c>
    </row>
    <row r="32" spans="1:15" ht="51" customHeight="1" x14ac:dyDescent="0.2">
      <c r="A32" s="256" t="s">
        <v>191</v>
      </c>
      <c r="B32" s="104" t="s">
        <v>170</v>
      </c>
      <c r="C32" s="71" t="str">
        <f>CONCATENATE("U.S. MNE Activities: Revised ",'START.HERE.AMNE'!$E$4-1," Statistics, Majority-Owned Foreign Affiliates")</f>
        <v>U.S. MNE Activities: Revised 2018 Statistics, Majority-Owned Foreign Affiliates</v>
      </c>
      <c r="D32" s="71" t="s">
        <v>14</v>
      </c>
      <c r="E32" s="71" t="s">
        <v>156</v>
      </c>
      <c r="F32" s="72" t="s">
        <v>175</v>
      </c>
      <c r="G32" s="101"/>
      <c r="H32" s="98"/>
      <c r="I32" s="83"/>
      <c r="J32" s="83"/>
      <c r="K32" s="83"/>
    </row>
    <row r="33" spans="1:14" ht="51" customHeight="1" x14ac:dyDescent="0.2">
      <c r="A33" s="257"/>
      <c r="B33" s="105" t="s">
        <v>169</v>
      </c>
      <c r="C33" s="84">
        <f>LaggedAmneOII.B1!$A$1</f>
        <v>0</v>
      </c>
      <c r="D33" s="84">
        <f>LaggedAmneOII.B1!$A$3</f>
        <v>0</v>
      </c>
      <c r="E33" s="84">
        <f>AmneOII.B1!$A$9</f>
        <v>0</v>
      </c>
      <c r="F33" s="90" t="str">
        <f ca="1">IF(AND(MOD('START.HERE.AMNE'!$E$4,5)=4,'START.HERE.AMNE'!$E$5="r"),_xlfn.CONCAT(LaggedAmneOII.B1!$B$6,", ",LaggedAmneOII.B1!$B$8),_xlfn.CONCAT(LaggedAmneOII.B1!$B$5,", ",LaggedAmneOII.B1!$B$8))</f>
        <v xml:space="preserve">, </v>
      </c>
      <c r="G33" s="94">
        <f>LaggedAmneOII.B1!$B$9</f>
        <v>0</v>
      </c>
      <c r="H33" s="97" t="s">
        <v>20</v>
      </c>
      <c r="I33" s="85" t="s">
        <v>185</v>
      </c>
      <c r="J33" s="86"/>
      <c r="K33" s="86"/>
      <c r="L33" s="218" t="str">
        <f>IF(OR(NOT(E32=E33), NOT(LaggedAmneOII.B1!B8="(1)")), "ERROR", "")</f>
        <v>ERROR</v>
      </c>
      <c r="M33" s="220" t="str">
        <f>IF(AND(L33="ERROR", N33="", OR(NOT(LaggedAmneOII.B1!A9="All countries"), NOT(LaggedAmneOII.B1!A10=""), NOT(LaggedAmneOII.B1!A7=""))),"Row alignment of input worksheet does not match expectation of the template. Please modify worksheet so first cell of data is B9.","")</f>
        <v/>
      </c>
      <c r="N33" s="218" t="str">
        <f>IF(AND(C33=0, G33=0,L33="ERROR"),"No input data loaded","")</f>
        <v>No input data loaded</v>
      </c>
    </row>
    <row r="34" spans="1:14" ht="51" customHeight="1" x14ac:dyDescent="0.2">
      <c r="A34" s="256" t="s">
        <v>193</v>
      </c>
      <c r="B34" s="104" t="s">
        <v>170</v>
      </c>
      <c r="C34" s="71" t="str">
        <f>CONCATENATE("U.S. MNE Activities: Revised ",'START.HERE.AMNE'!$E$4-1," Statistics, Majority-Owned Foreign Affiliates")</f>
        <v>U.S. MNE Activities: Revised 2018 Statistics, Majority-Owned Foreign Affiliates</v>
      </c>
      <c r="D34" s="71" t="s">
        <v>14</v>
      </c>
      <c r="E34" s="71" t="s">
        <v>156</v>
      </c>
      <c r="F34" s="72" t="s">
        <v>176</v>
      </c>
      <c r="G34" s="101"/>
      <c r="H34" s="98"/>
      <c r="I34" s="83"/>
      <c r="J34" s="83"/>
      <c r="K34" s="83"/>
    </row>
    <row r="35" spans="1:14" ht="51" customHeight="1" x14ac:dyDescent="0.2">
      <c r="A35" s="257"/>
      <c r="B35" s="105" t="s">
        <v>169</v>
      </c>
      <c r="C35" s="84">
        <f>LaggedAmneOII.B1!$A$1</f>
        <v>0</v>
      </c>
      <c r="D35" s="84">
        <f>LaggedAmneOII.B1!$A$3</f>
        <v>0</v>
      </c>
      <c r="E35" s="84">
        <f>LaggedAmneOII.B1!$A$9</f>
        <v>0</v>
      </c>
      <c r="F35" s="90" t="str">
        <f ca="1">IF(AND(MOD('START.HERE.AMNE'!$E$4,5)=4,'START.HERE.AMNE'!$E$5="r"), _xlfn.CONCAT(LaggedAmneOII.B1!$E$6, ", ", LaggedAmneOII.B1!$E$8),  _xlfn.CONCAT(LaggedAmneOII.B1!$E$5, ", ", LaggedAmneOII.B1!$E$8))</f>
        <v xml:space="preserve">, </v>
      </c>
      <c r="G35" s="94">
        <f>LaggedAmneOII.B1!E9</f>
        <v>0</v>
      </c>
      <c r="H35" s="97" t="s">
        <v>20</v>
      </c>
      <c r="I35" s="85" t="s">
        <v>185</v>
      </c>
      <c r="J35" s="86"/>
      <c r="K35" s="86"/>
      <c r="L35" s="218" t="str">
        <f ca="1">IF(OR(NOT(E34=E35), NOT(F35=F34)), "ERROR", "")</f>
        <v>ERROR</v>
      </c>
      <c r="M35" s="220" t="str">
        <f ca="1">IF(AND(L35="ERROR", N35="", OR(NOT(LaggedAmneOII.B1!A9="All countries"), NOT(LaggedAmneOII.B1!A10=""), NOT(LaggedAmneOII.B1!A7=""))),"Row alignment of input worksheet does not match expectation of the template. Please modify worksheet so first cell of data is B9.","")</f>
        <v/>
      </c>
      <c r="N35" s="218" t="str">
        <f ca="1">IF(AND(C35=0, G35=0,L35="ERROR"),"No input data loaded","")</f>
        <v>No input data loaded</v>
      </c>
    </row>
    <row r="37" spans="1:14" x14ac:dyDescent="0.2">
      <c r="N37" s="218" t="str">
        <f>IF(AND(C37=0, G37=0,L37="ERROR"),"No input data loaded","")</f>
        <v/>
      </c>
    </row>
  </sheetData>
  <mergeCells count="19">
    <mergeCell ref="E1:K1"/>
    <mergeCell ref="E2:K2"/>
    <mergeCell ref="A24:A25"/>
    <mergeCell ref="A26:A27"/>
    <mergeCell ref="A28:A29"/>
    <mergeCell ref="A18:A19"/>
    <mergeCell ref="A20:A21"/>
    <mergeCell ref="A22:A23"/>
    <mergeCell ref="A14:A15"/>
    <mergeCell ref="A16:A17"/>
    <mergeCell ref="A6:A7"/>
    <mergeCell ref="A8:A9"/>
    <mergeCell ref="A10:A11"/>
    <mergeCell ref="A3:F3"/>
    <mergeCell ref="A30:A31"/>
    <mergeCell ref="A32:A33"/>
    <mergeCell ref="A34:A35"/>
    <mergeCell ref="A12:A13"/>
    <mergeCell ref="I5:K5"/>
  </mergeCells>
  <hyperlinks>
    <hyperlink ref="H9" location="AmneOI.A2!A1" display="AmneOI.A2" xr:uid="{72F84ABC-F728-4593-9503-C0CC08956A8B}"/>
    <hyperlink ref="H17" location="AmneOI.R2!A1" display="AmneOI.R2" xr:uid="{BF20CD50-07CF-47B8-BCF6-D06F8A87CC64}"/>
    <hyperlink ref="H27" location="AmneOII.E1!A1" display="AmneOII.E1" xr:uid="{AD16690F-E15F-4CDD-B2F9-4DAFE80CE33F}"/>
    <hyperlink ref="H25" location="AmneOII.B1!A1" display="AmneOII.B1" xr:uid="{C61DEF6A-FF62-4A85-A80A-622DD08F59A1}"/>
    <hyperlink ref="H23" location="AmneOII.B1!A1" display="AmneOII.B1" xr:uid="{6924CAED-D954-46E2-898A-CE378416F0CB}"/>
    <hyperlink ref="H21" location="AmneOII.A1!A1" display="AmneOII.A1" xr:uid="{55B04518-B82B-46A0-A87B-239A92794A9A}"/>
    <hyperlink ref="H15" location="AmneOI.R1!A1" display="AmneOI.R1" xr:uid="{7816E069-BB87-4884-8F65-C948D3078F82}"/>
    <hyperlink ref="H19" location="AmneOII.A1!A1" display="AmneOII.A1" xr:uid="{C6162B2B-97E3-4205-85A7-455790C3CB0A}"/>
    <hyperlink ref="H29" location="AmneOII.E1!A1" display="AmneOII.E1" xr:uid="{014014D4-363B-4DFC-834E-F1DE6897CCCC}"/>
    <hyperlink ref="H11" location="AmneOI.A2!A1" display="AmneOI.A2" xr:uid="{B6862B8D-69B3-45F6-B7C6-4B6704AB553F}"/>
    <hyperlink ref="H13" location="AmneOI.R1!A1" display="AmneOI.R1" xr:uid="{35029AB2-A7A4-487C-8E18-95BEDC00490F}"/>
    <hyperlink ref="I17" location="AmneCompile!C64" display="line 49" xr:uid="{B40D530D-4DC3-4FB8-9642-BFF94621F728}"/>
    <hyperlink ref="J9" location="AmneCompile!C36" display="line 26" xr:uid="{EEFA4632-B88D-4952-B57C-3A0C7F60AF75}"/>
    <hyperlink ref="I7" location="AmneCompile!C96" display="line 71" xr:uid="{3B2BB149-71B3-4229-8DB5-F3830D694986}"/>
    <hyperlink ref="H31" location="LaggedAmneOI.A2!A1" display="LaggedAmneOI.A2" xr:uid="{91424773-CF8E-4115-814E-939DCD47C18B}"/>
    <hyperlink ref="H35" location="LaggedAmneInII.B1!A1" display="LaggedAmneOII.B1" xr:uid="{D93E714D-7C97-44C5-98AA-68BB031C3314}"/>
    <hyperlink ref="H33" location="LaggedAmneInII.B1!A1" display="LaggedAmneOII.B1" xr:uid="{CF7D4739-2036-43B3-91BC-6B092BA6D1CF}"/>
    <hyperlink ref="H7" location="AmneOI.A2!A1" display="AmneOI.A2" xr:uid="{25BFE1E7-ECA9-4448-B201-A04800D23B4F}"/>
    <hyperlink ref="I9" location="AmneCompile!C31" display="line 21" xr:uid="{5B546CFC-714D-49A0-8644-4983F45A0045}"/>
    <hyperlink ref="K9" location="AmneCompile!C98" display="line 73" xr:uid="{09CB0427-FC04-4449-A5BB-D0A6AE63F95F}"/>
    <hyperlink ref="I11" location="AmneCompile!C34" display="line 24" xr:uid="{BF323820-6E5F-4FAB-A4DE-0DE5877E08C0}"/>
    <hyperlink ref="I13" location="AmneCompile!C32" display="line 22" xr:uid="{DC5A8E4B-C8C7-455F-B942-0B97F7AD29B9}"/>
    <hyperlink ref="J15" location="AmneCompile!C32" display="line 22" xr:uid="{432BF341-951C-4F20-81AE-03217C166B38}"/>
    <hyperlink ref="I19" location="AmneCompile!C36" display="line 26" xr:uid="{7F48906B-040E-4C8A-B43F-47772F76DEB2}"/>
    <hyperlink ref="J19" location="AmneCompile!C98" display="line 73" xr:uid="{DCEDECD0-12E7-4135-8A43-78F412DE82CC}"/>
    <hyperlink ref="I15" location="AmneCompile!C23" display="line 15" xr:uid="{1816946A-46D2-4B10-A694-2997278726A6}"/>
    <hyperlink ref="I21" location="AmneCompile!C98" display="line 73" xr:uid="{FF381BF6-5EF3-4482-9EE0-633C92F19043}"/>
    <hyperlink ref="I23" location="AmneCompile!C96" display="line 71" xr:uid="{0B164B86-4A22-4C99-B87A-0DA31C6ED065}"/>
    <hyperlink ref="I25" location="AmneCompile!C96" display="line 71" xr:uid="{CD58338D-9A0D-455D-88F5-B0C8AA5ED16E}"/>
    <hyperlink ref="I27" location="AmneCompile!C36" display="line 26" xr:uid="{E75B2043-1960-4AB9-9FC0-A7DC2F7C8319}"/>
    <hyperlink ref="I29" location="AmneCompile!C36" display="line 26" xr:uid="{47005F3A-7BA6-451E-A870-228E62FCAF18}"/>
    <hyperlink ref="I31" location="AmneCompile!C96" display="line 71" xr:uid="{240A05CF-220B-49B7-B871-39A9CB03AC1D}"/>
    <hyperlink ref="I33" location="AmneCompile!C96" display="line 71" xr:uid="{1B54875C-B37E-41DD-99B9-17A762D91AF3}"/>
    <hyperlink ref="I35" location="AmneCompile!C96" display="line 71" xr:uid="{C24D79B5-64D4-4BAC-BF33-3ED6C3F406A3}"/>
  </hyperlinks>
  <pageMargins left="0.7" right="0.7" top="0.75" bottom="0.75" header="0.3" footer="0.3"/>
  <pageSetup paperSize="5" scale="53" fitToHeight="0" orientation="landscape" horizontalDpi="4294967295" verticalDpi="4294967295" r:id="rId1"/>
  <customProperties>
    <customPr name="SourceTableID" r:id="rId2"/>
  </customProperties>
  <ignoredErrors>
    <ignoredError sqref="C9:C10 C11 C13 C15 C19:C20 C21 C27:C28 C7 C33:C34 C25 C23"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82B07A-3D76-4E9B-86F8-36682138DB9E}">
  <sheetPr>
    <tabColor rgb="FF00B050"/>
    <pageSetUpPr fitToPage="1"/>
  </sheetPr>
  <dimension ref="A1:P37"/>
  <sheetViews>
    <sheetView zoomScale="85" zoomScaleNormal="85" workbookViewId="0">
      <pane xSplit="1" ySplit="5" topLeftCell="F35" activePane="bottomRight" state="frozen"/>
      <selection pane="topRight" activeCell="B1" sqref="B1"/>
      <selection pane="bottomLeft" activeCell="A6" sqref="A6"/>
      <selection pane="bottomRight" activeCell="M37" sqref="M1:M1048576"/>
    </sheetView>
  </sheetViews>
  <sheetFormatPr defaultColWidth="9.140625" defaultRowHeight="12.75" x14ac:dyDescent="0.2"/>
  <cols>
    <col min="1" max="1" width="23.28515625" style="76" customWidth="1"/>
    <col min="2" max="2" width="2.7109375" style="107" customWidth="1"/>
    <col min="3" max="3" width="30.7109375" style="74" customWidth="1"/>
    <col min="4" max="4" width="55.7109375" style="74" customWidth="1"/>
    <col min="5" max="5" width="12.140625" style="74" customWidth="1"/>
    <col min="6" max="6" width="29" style="74" customWidth="1"/>
    <col min="7" max="7" width="10.85546875" style="74" customWidth="1"/>
    <col min="8" max="8" width="17.85546875" style="74" customWidth="1"/>
    <col min="9" max="9" width="7.5703125" style="77" customWidth="1"/>
    <col min="10" max="11" width="7.5703125" style="78" customWidth="1"/>
    <col min="12" max="12" width="12.85546875" style="218" customWidth="1"/>
    <col min="13" max="14" width="27.7109375" style="218" customWidth="1"/>
    <col min="15" max="15" width="13.85546875" style="74" customWidth="1"/>
    <col min="16" max="16" width="9.140625" style="75"/>
    <col min="17" max="16384" width="9.140625" style="74"/>
  </cols>
  <sheetData>
    <row r="1" spans="1:15" s="75" customFormat="1" ht="28.15" customHeight="1" x14ac:dyDescent="0.2">
      <c r="A1" s="79" t="s">
        <v>195</v>
      </c>
      <c r="B1" s="102"/>
      <c r="E1" s="259" t="s">
        <v>260</v>
      </c>
      <c r="F1" s="259"/>
      <c r="G1" s="259"/>
      <c r="H1" s="259"/>
      <c r="I1" s="259"/>
      <c r="J1" s="259"/>
      <c r="K1" s="259"/>
      <c r="L1" s="218"/>
      <c r="M1" s="218"/>
      <c r="N1" s="218"/>
      <c r="O1" s="74"/>
    </row>
    <row r="2" spans="1:15" s="75" customFormat="1" ht="28.15" customHeight="1" x14ac:dyDescent="0.2">
      <c r="A2" s="186" t="s">
        <v>6</v>
      </c>
      <c r="E2" s="260" t="s">
        <v>259</v>
      </c>
      <c r="F2" s="260"/>
      <c r="G2" s="260"/>
      <c r="H2" s="260"/>
      <c r="I2" s="260"/>
      <c r="J2" s="260"/>
      <c r="K2" s="260"/>
      <c r="L2" s="218"/>
      <c r="M2" s="218"/>
      <c r="N2" s="218"/>
    </row>
    <row r="3" spans="1:15" s="75" customFormat="1" ht="22.9" customHeight="1" x14ac:dyDescent="0.2">
      <c r="A3" s="262" t="s">
        <v>289</v>
      </c>
      <c r="B3" s="262"/>
      <c r="C3" s="262"/>
      <c r="D3" s="262"/>
      <c r="E3" s="262"/>
      <c r="F3" s="262"/>
      <c r="K3" s="77"/>
      <c r="L3" s="218"/>
      <c r="M3" s="218"/>
      <c r="N3" s="218"/>
    </row>
    <row r="4" spans="1:15" s="75" customFormat="1" ht="13.15" customHeight="1" x14ac:dyDescent="0.2">
      <c r="A4" s="82"/>
      <c r="B4" s="102"/>
      <c r="G4" s="216">
        <f>SUM(G6:G37)</f>
        <v>0</v>
      </c>
      <c r="I4" s="77"/>
      <c r="J4" s="77"/>
      <c r="K4" s="77"/>
      <c r="L4" s="218"/>
      <c r="M4" s="218"/>
      <c r="N4" s="218"/>
    </row>
    <row r="5" spans="1:15" s="80" customFormat="1" ht="19.149999999999999" customHeight="1" x14ac:dyDescent="0.2">
      <c r="A5" s="91" t="s">
        <v>154</v>
      </c>
      <c r="B5" s="103"/>
      <c r="C5" s="88" t="s">
        <v>166</v>
      </c>
      <c r="D5" s="88" t="s">
        <v>167</v>
      </c>
      <c r="E5" s="88" t="s">
        <v>11</v>
      </c>
      <c r="F5" s="89" t="s">
        <v>10</v>
      </c>
      <c r="G5" s="92" t="s">
        <v>112</v>
      </c>
      <c r="H5" s="108" t="s">
        <v>113</v>
      </c>
      <c r="I5" s="258" t="s">
        <v>183</v>
      </c>
      <c r="J5" s="258"/>
      <c r="K5" s="258"/>
      <c r="L5" s="219"/>
      <c r="M5" s="219"/>
      <c r="N5" s="219"/>
      <c r="O5" s="81"/>
    </row>
    <row r="6" spans="1:15" s="75" customFormat="1" ht="45" customHeight="1" x14ac:dyDescent="0.2">
      <c r="A6" s="256" t="s">
        <v>196</v>
      </c>
      <c r="B6" s="104" t="s">
        <v>170</v>
      </c>
      <c r="C6" s="71" t="str">
        <f ca="1">CONCATENATE("U.S. Affiliate Activities: ",IF('START.HERE.AMNE'!$E$5="p","Preliminary ","Revised "),'START.HERE.AMNE'!$E$4," Statistics, All Affiliates")</f>
        <v>U.S. Affiliate Activities: Revised 2019 Statistics, All Affiliates</v>
      </c>
      <c r="D6" s="71" t="s">
        <v>197</v>
      </c>
      <c r="E6" s="71" t="s">
        <v>147</v>
      </c>
      <c r="F6" s="72" t="s">
        <v>168</v>
      </c>
      <c r="G6" s="65"/>
      <c r="H6" s="98"/>
      <c r="I6" s="83"/>
      <c r="J6" s="83"/>
      <c r="K6" s="83"/>
      <c r="L6" s="218"/>
      <c r="M6" s="218"/>
      <c r="N6" s="218"/>
    </row>
    <row r="7" spans="1:15" s="75" customFormat="1" ht="45" customHeight="1" x14ac:dyDescent="0.2">
      <c r="A7" s="257"/>
      <c r="B7" s="105" t="s">
        <v>169</v>
      </c>
      <c r="C7" s="84">
        <f>AmneInI.A2!$A$1</f>
        <v>0</v>
      </c>
      <c r="D7" s="84">
        <f>AmneInI.A2!$A$3</f>
        <v>0</v>
      </c>
      <c r="E7" s="84">
        <f>AmneInI.A2!$A$8</f>
        <v>0</v>
      </c>
      <c r="F7" s="90" t="str">
        <f>_xlfn.CONCAT(AmneInI.A2!$C$6, ", ", AmneInI.A2!$C$7)</f>
        <v xml:space="preserve">, </v>
      </c>
      <c r="G7" s="100">
        <f>AmneInI.A2!$C$8</f>
        <v>0</v>
      </c>
      <c r="H7" s="97" t="s">
        <v>148</v>
      </c>
      <c r="I7" s="85" t="s">
        <v>222</v>
      </c>
      <c r="J7" s="86"/>
      <c r="K7" s="86"/>
      <c r="L7" s="218" t="str">
        <f>IF(OR(NOT(E6=E7), NOT(F6=F7)), "ERROR", "")</f>
        <v>ERROR</v>
      </c>
      <c r="M7" s="218" t="str">
        <f>IF(AND(L7="ERROR", NOT(AmneInI.A2!A9=""), NOT(AmneInI.A2!A8="All industries"), NOT(AmneInI.A2!A7="")),"Row alignment of input worksheet does not match expectation of the template. Please modify worksheet so first cell of data is C8.", "")</f>
        <v/>
      </c>
      <c r="N7" s="218" t="str">
        <f>IF(AND(C7=0, G7=0,L7="ERROR"),"No input data loaded","")</f>
        <v>No input data loaded</v>
      </c>
    </row>
    <row r="8" spans="1:15" s="75" customFormat="1" ht="45" customHeight="1" x14ac:dyDescent="0.2">
      <c r="A8" s="256" t="s">
        <v>199</v>
      </c>
      <c r="B8" s="104" t="s">
        <v>170</v>
      </c>
      <c r="C8" s="71" t="str">
        <f ca="1">CONCATENATE("U.S. Affiliate Activities: ",IF('START.HERE.AMNE'!$E$5="p","Preliminary ","Revised "),'START.HERE.AMNE'!$E$4," Statistics, All Affiliates")</f>
        <v>U.S. Affiliate Activities: Revised 2019 Statistics, All Affiliates</v>
      </c>
      <c r="D8" s="71" t="s">
        <v>197</v>
      </c>
      <c r="E8" s="71" t="s">
        <v>147</v>
      </c>
      <c r="F8" s="72" t="s">
        <v>171</v>
      </c>
      <c r="G8" s="101"/>
      <c r="H8" s="98"/>
      <c r="I8" s="83"/>
      <c r="J8" s="83"/>
      <c r="K8" s="83"/>
      <c r="L8" s="218"/>
      <c r="M8" s="218"/>
      <c r="N8" s="218"/>
    </row>
    <row r="9" spans="1:15" s="75" customFormat="1" ht="45" customHeight="1" x14ac:dyDescent="0.2">
      <c r="A9" s="257"/>
      <c r="B9" s="105" t="s">
        <v>169</v>
      </c>
      <c r="C9" s="84">
        <f>AmneInI.A2!$A$1</f>
        <v>0</v>
      </c>
      <c r="D9" s="84">
        <f>AmneInI.A2!$A$3</f>
        <v>0</v>
      </c>
      <c r="E9" s="84">
        <f>AmneInI.A2!$A$8</f>
        <v>0</v>
      </c>
      <c r="F9" s="90" t="str">
        <f>_xlfn.CONCAT(AmneInI.A2!F6,", ",AmneInI.A2!F7)</f>
        <v xml:space="preserve">, </v>
      </c>
      <c r="G9" s="94">
        <f>AmneInI.A2!F8</f>
        <v>0</v>
      </c>
      <c r="H9" s="97" t="s">
        <v>148</v>
      </c>
      <c r="I9" s="87" t="s">
        <v>215</v>
      </c>
      <c r="J9" s="85" t="s">
        <v>223</v>
      </c>
      <c r="K9" s="109"/>
      <c r="L9" s="218" t="str">
        <f>IF(OR(NOT(E8=E9), NOT(F8=F9)), "ERROR", "")</f>
        <v>ERROR</v>
      </c>
      <c r="M9" s="218" t="str">
        <f>IF(AND(L9="ERROR", NOT(AmneInI.A2!A9=""), NOT(AmneInI.A2!A8="All industries"), NOT(AmneInI.A2!A7="")),"Row alignment of input worksheet does not match expectation of the template. Please modify worksheet so first cell of data is C8.", "")</f>
        <v/>
      </c>
      <c r="N9" s="218" t="str">
        <f>IF(AND(C9=0, G9=0,L9="ERROR"),"No input data loaded","")</f>
        <v>No input data loaded</v>
      </c>
    </row>
    <row r="10" spans="1:15" s="75" customFormat="1" ht="45" customHeight="1" x14ac:dyDescent="0.2">
      <c r="A10" s="256" t="s">
        <v>200</v>
      </c>
      <c r="B10" s="104" t="s">
        <v>170</v>
      </c>
      <c r="C10" s="71" t="str">
        <f ca="1">CONCATENATE("U.S. Affiliate Activities: ",IF('START.HERE.AMNE'!$E$5="p","Preliminary ","Revised "),'START.HERE.AMNE'!$E$4," Statistics, All Affiliates ")</f>
        <v xml:space="preserve">U.S. Affiliate Activities: Revised 2019 Statistics, All Affiliates </v>
      </c>
      <c r="D10" s="71" t="s">
        <v>197</v>
      </c>
      <c r="E10" s="71" t="s">
        <v>147</v>
      </c>
      <c r="F10" s="72" t="s">
        <v>201</v>
      </c>
      <c r="G10" s="96"/>
      <c r="H10" s="98"/>
      <c r="I10" s="83"/>
      <c r="J10" s="83"/>
      <c r="K10" s="83"/>
      <c r="L10" s="218"/>
      <c r="M10" s="218"/>
      <c r="N10" s="218"/>
    </row>
    <row r="11" spans="1:15" s="75" customFormat="1" ht="45" customHeight="1" x14ac:dyDescent="0.2">
      <c r="A11" s="257"/>
      <c r="B11" s="105" t="s">
        <v>169</v>
      </c>
      <c r="C11" s="84">
        <f>AmneInI.A2!$A$1</f>
        <v>0</v>
      </c>
      <c r="D11" s="84">
        <f>AmneInI.A2!$A$3</f>
        <v>0</v>
      </c>
      <c r="E11" s="84">
        <f>AmneInI.A2!$A$8</f>
        <v>0</v>
      </c>
      <c r="F11" s="90" t="str">
        <f>_xlfn.CONCAT(AmneInI.A2!H6,", ",AmneInI.A2!H7)</f>
        <v xml:space="preserve">, </v>
      </c>
      <c r="G11" s="94">
        <f>AmneInI.A2!H8</f>
        <v>0</v>
      </c>
      <c r="H11" s="97" t="s">
        <v>148</v>
      </c>
      <c r="I11" s="87" t="s">
        <v>216</v>
      </c>
      <c r="J11" s="86"/>
      <c r="K11" s="86"/>
      <c r="L11" s="218" t="str">
        <f>IF(OR(NOT(E10=E11), NOT(F10=F11)), "ERROR", "")</f>
        <v>ERROR</v>
      </c>
      <c r="M11" s="218" t="str">
        <f>IF(AND(L11="ERROR", NOT(AmneInI.A2!A9=""), NOT(AmneInI.A2!A8="All industries"), NOT(AmneInI.A2!A7="")),"Row alignment of input worksheet does not match expectation of the template. Please modify worksheet so first cell of data is C8.", "")</f>
        <v/>
      </c>
      <c r="N11" s="218" t="str">
        <f>IF(AND(C11=0, G11=0,L11="ERROR"),"No input data loaded","")</f>
        <v>No input data loaded</v>
      </c>
    </row>
    <row r="12" spans="1:15" s="75" customFormat="1" ht="49.9" customHeight="1" x14ac:dyDescent="0.2">
      <c r="A12" s="256" t="s">
        <v>204</v>
      </c>
      <c r="B12" s="104" t="s">
        <v>170</v>
      </c>
      <c r="C12" s="71" t="str">
        <f ca="1">CONCATENATE("U.S. Affiliate Activities: ",IF('START.HERE.AMNE'!$E$5="p","Preliminary ","Revised "),'START.HERE.AMNE'!$E$4," Statistics, All Affiliates ")</f>
        <v xml:space="preserve">U.S. Affiliate Activities: Revised 2019 Statistics, All Affiliates </v>
      </c>
      <c r="D12" s="71" t="s">
        <v>197</v>
      </c>
      <c r="E12" s="71" t="s">
        <v>147</v>
      </c>
      <c r="F12" s="72" t="s">
        <v>205</v>
      </c>
      <c r="G12" s="101"/>
      <c r="H12" s="98"/>
      <c r="I12" s="83"/>
      <c r="J12" s="83"/>
      <c r="K12" s="83"/>
      <c r="L12" s="218"/>
      <c r="M12" s="218"/>
      <c r="N12" s="218"/>
    </row>
    <row r="13" spans="1:15" s="75" customFormat="1" ht="49.9" customHeight="1" x14ac:dyDescent="0.2">
      <c r="A13" s="257"/>
      <c r="B13" s="105" t="s">
        <v>169</v>
      </c>
      <c r="C13" s="84">
        <f>AmneInI.A2!A1</f>
        <v>0</v>
      </c>
      <c r="D13" s="84">
        <f>AmneInI.A2!A3</f>
        <v>0</v>
      </c>
      <c r="E13" s="84">
        <f>AmneInI.A2!A8</f>
        <v>0</v>
      </c>
      <c r="F13" s="90" t="str">
        <f>_xlfn.CONCAT(AmneInI.A2!J6, ", ", AmneInI.A2!J7)</f>
        <v xml:space="preserve">, </v>
      </c>
      <c r="G13" s="94">
        <f>AmneInI.A2!J8</f>
        <v>0</v>
      </c>
      <c r="H13" s="97" t="s">
        <v>148</v>
      </c>
      <c r="I13" s="118" t="s">
        <v>220</v>
      </c>
      <c r="J13" s="109"/>
      <c r="K13" s="86"/>
      <c r="L13" s="218" t="str">
        <f>IF(OR(NOT(E12=E13), NOT(F12=F13)), "ERROR", "")</f>
        <v>ERROR</v>
      </c>
      <c r="M13" s="218" t="str">
        <f>IF(AND(L13="ERROR", NOT(AmneInI.A2!A9=""), NOT(AmneInI.A2!A8="All industries"), NOT(AmneInI.A2!A7="")),"Row alignment of input worksheet does not match expectation of the template. Please modify worksheet so first cell of data is C8.", "")</f>
        <v/>
      </c>
      <c r="N13" s="218" t="str">
        <f>IF(AND(C13=0, G13=0,L13="ERROR"),"No input data loaded","")</f>
        <v>No input data loaded</v>
      </c>
    </row>
    <row r="14" spans="1:15" s="75" customFormat="1" ht="49.9" customHeight="1" x14ac:dyDescent="0.2">
      <c r="A14" s="263" t="s">
        <v>202</v>
      </c>
      <c r="B14" s="112" t="s">
        <v>170</v>
      </c>
      <c r="C14" s="73" t="str">
        <f ca="1">CONCATENATE("U.S. Affiliate Activities: ",IF('START.HERE.AMNE'!$E$5="p","Preliminary ","Revised "),'START.HERE.AMNE'!$E$4," Statistics, All Affiliates ")</f>
        <v xml:space="preserve">U.S. Affiliate Activities: Revised 2019 Statistics, All Affiliates </v>
      </c>
      <c r="D14" s="73" t="s">
        <v>197</v>
      </c>
      <c r="E14" s="73" t="s">
        <v>147</v>
      </c>
      <c r="F14" s="113" t="s">
        <v>203</v>
      </c>
      <c r="G14" s="93"/>
      <c r="H14" s="99"/>
      <c r="I14" s="77"/>
      <c r="J14" s="77"/>
      <c r="K14" s="77"/>
      <c r="L14" s="218"/>
      <c r="M14" s="218"/>
      <c r="N14" s="218"/>
    </row>
    <row r="15" spans="1:15" s="75" customFormat="1" ht="49.9" customHeight="1" x14ac:dyDescent="0.2">
      <c r="A15" s="264"/>
      <c r="B15" s="114" t="s">
        <v>169</v>
      </c>
      <c r="C15" s="84">
        <f>AmneInI.A2!A1</f>
        <v>0</v>
      </c>
      <c r="D15" s="84">
        <f>AmneInI.A2!A3</f>
        <v>0</v>
      </c>
      <c r="E15" s="84">
        <f>AmneInI.A2!A8</f>
        <v>0</v>
      </c>
      <c r="F15" s="90" t="str">
        <f>_xlfn.CONCAT(AmneInI.A2!K6, ", ", AmneInI.A2!K7)</f>
        <v xml:space="preserve">, </v>
      </c>
      <c r="G15" s="94">
        <f>AmneInI.A2!K8</f>
        <v>0</v>
      </c>
      <c r="H15" s="97" t="s">
        <v>148</v>
      </c>
      <c r="I15" s="85" t="s">
        <v>221</v>
      </c>
      <c r="J15" s="85" t="s">
        <v>4</v>
      </c>
      <c r="K15" s="86"/>
      <c r="L15" s="218" t="str">
        <f>IF(OR(NOT(E14=E15), NOT(F14=F15)), "ERROR", "")</f>
        <v>ERROR</v>
      </c>
      <c r="M15" s="218" t="str">
        <f>IF(AND(L15="ERROR", NOT(AmneInI.A2!A9=""), NOT(AmneInI.A2!A8="All industries"), NOT(AmneInI.A2!A7="")),"Row alignment of input worksheet does not match expectation of the template. Please modify worksheet so first cell of data is C8.", "")</f>
        <v/>
      </c>
      <c r="N15" s="218" t="str">
        <f>IF(AND(C15=0, G15=0,L15="ERROR"),"No input data loaded","")</f>
        <v>No input data loaded</v>
      </c>
    </row>
    <row r="16" spans="1:15" s="75" customFormat="1" ht="49.9" customHeight="1" x14ac:dyDescent="0.2">
      <c r="A16" s="256" t="s">
        <v>206</v>
      </c>
      <c r="B16" s="104" t="s">
        <v>170</v>
      </c>
      <c r="C16" s="71" t="str">
        <f ca="1">CONCATENATE("U.S. Affiliate Activities: ",IF('START.HERE.AMNE'!$E$5="p","Preliminary ","Revised "),'START.HERE.AMNE'!$E$4," Statistics, Majority-Owned Affiliates")</f>
        <v>U.S. Affiliate Activities: Revised 2019 Statistics, Majority-Owned Affiliates</v>
      </c>
      <c r="D16" s="71" t="s">
        <v>212</v>
      </c>
      <c r="E16" s="71" t="s">
        <v>147</v>
      </c>
      <c r="F16" s="72" t="s">
        <v>171</v>
      </c>
      <c r="G16" s="101"/>
      <c r="H16" s="98"/>
      <c r="I16" s="83"/>
      <c r="J16" s="83"/>
      <c r="K16" s="83"/>
      <c r="L16" s="218"/>
      <c r="M16" s="218"/>
      <c r="N16" s="218"/>
    </row>
    <row r="17" spans="1:14" s="75" customFormat="1" ht="49.9" customHeight="1" x14ac:dyDescent="0.2">
      <c r="A17" s="257"/>
      <c r="B17" s="105" t="s">
        <v>169</v>
      </c>
      <c r="C17" s="84">
        <f>AmneInII.A2!A1</f>
        <v>0</v>
      </c>
      <c r="D17" s="84">
        <f>AmneInII.A2!A3</f>
        <v>0</v>
      </c>
      <c r="E17" s="84">
        <f>AmneInII.A2!A8</f>
        <v>0</v>
      </c>
      <c r="F17" s="90" t="str">
        <f>_xlfn.CONCAT(AmneInII.A2!F6, ", ", AmneInII.A2!F7)</f>
        <v xml:space="preserve">, </v>
      </c>
      <c r="G17" s="94">
        <f>AmneInII.A2!F8</f>
        <v>0</v>
      </c>
      <c r="H17" s="97" t="s">
        <v>150</v>
      </c>
      <c r="I17" s="85" t="s">
        <v>223</v>
      </c>
      <c r="J17" s="86"/>
      <c r="K17" s="86"/>
      <c r="L17" s="218" t="str">
        <f>IF(OR(NOT(E16=E17), NOT(F16=F17)), "ERROR", "")</f>
        <v>ERROR</v>
      </c>
      <c r="M17" s="218" t="str">
        <f>IF(AND(L17="ERROR", NOT(AmneInII.A2!A9=""), NOT(AmneInII.A2!A8="All industries"), NOT(AmneInII.A2!A7="")),"Row alignment of input worksheet does not match expectation of the template. Please modify worksheet so first cell of data is C8.", "")</f>
        <v/>
      </c>
      <c r="N17" s="218" t="str">
        <f>IF(AND(C17=0, G17=0,L17="ERROR"),"No input data loaded","")</f>
        <v>No input data loaded</v>
      </c>
    </row>
    <row r="18" spans="1:14" s="75" customFormat="1" ht="49.9" customHeight="1" x14ac:dyDescent="0.2">
      <c r="A18" s="256" t="s">
        <v>207</v>
      </c>
      <c r="B18" s="104" t="s">
        <v>170</v>
      </c>
      <c r="C18" s="71" t="str">
        <f ca="1">CONCATENATE("U.S. Affiliate Activities: ",IF('START.HERE.AMNE'!$E$5="p","Preliminary ","Revised "),'START.HERE.AMNE'!$E$4," Statistics, Majority-Owned Affiliates")</f>
        <v>U.S. Affiliate Activities: Revised 2019 Statistics, Majority-Owned Affiliates</v>
      </c>
      <c r="D18" s="71" t="s">
        <v>212</v>
      </c>
      <c r="E18" s="71" t="s">
        <v>147</v>
      </c>
      <c r="F18" s="72" t="s">
        <v>174</v>
      </c>
      <c r="G18" s="96"/>
      <c r="H18" s="98"/>
      <c r="I18" s="83"/>
      <c r="J18" s="83"/>
      <c r="K18" s="83"/>
      <c r="L18" s="218"/>
      <c r="M18" s="218"/>
      <c r="N18" s="218"/>
    </row>
    <row r="19" spans="1:14" s="75" customFormat="1" ht="49.9" customHeight="1" x14ac:dyDescent="0.2">
      <c r="A19" s="257"/>
      <c r="B19" s="105" t="s">
        <v>169</v>
      </c>
      <c r="C19" s="84">
        <f>AmneInII.A2!A1</f>
        <v>0</v>
      </c>
      <c r="D19" s="84">
        <f>AmneInII.A2!A3</f>
        <v>0</v>
      </c>
      <c r="E19" s="84">
        <f>AmneInII.A2!A8</f>
        <v>0</v>
      </c>
      <c r="F19" s="90" t="str">
        <f>_xlfn.CONCAT(AmneInII.A2!H6, ", ", AmneInII.A2!H7)</f>
        <v xml:space="preserve">, </v>
      </c>
      <c r="G19" s="94">
        <f>AmneInII.A2!H8</f>
        <v>0</v>
      </c>
      <c r="H19" s="97" t="s">
        <v>150</v>
      </c>
      <c r="I19" s="85" t="s">
        <v>223</v>
      </c>
      <c r="J19" s="86"/>
      <c r="K19" s="86"/>
      <c r="L19" s="218" t="str">
        <f>IF(OR(NOT(E18=E19), NOT(F18=F19)), "ERROR", "")</f>
        <v>ERROR</v>
      </c>
      <c r="M19" s="218" t="str">
        <f>IF(AND(L19="ERROR", NOT(AmneInII.A2!A9=""), NOT(AmneInII.A2!A8="All industries"), NOT(AmneInII.A2!A7="")),"Row alignment of input worksheet does not match expectation of the template. Please modify worksheet so first cell of data is C8.", "")</f>
        <v/>
      </c>
      <c r="N19" s="218" t="str">
        <f>IF(AND(C19=0, G19=0,L19="ERROR"),"No input data loaded","")</f>
        <v>No input data loaded</v>
      </c>
    </row>
    <row r="20" spans="1:14" s="75" customFormat="1" ht="49.9" customHeight="1" x14ac:dyDescent="0.2">
      <c r="A20" s="256" t="s">
        <v>208</v>
      </c>
      <c r="B20" s="104" t="s">
        <v>170</v>
      </c>
      <c r="C20" s="71" t="str">
        <f ca="1">CONCATENATE("U.S. Affiliate Activities: ",IF('START.HERE.AMNE'!$E$5="p","Preliminary ","Revised "),'START.HERE.AMNE'!$E$4," Statistics, Majority-Owned Affiliates")</f>
        <v>U.S. Affiliate Activities: Revised 2019 Statistics, Majority-Owned Affiliates</v>
      </c>
      <c r="D20" s="71" t="s">
        <v>23</v>
      </c>
      <c r="E20" s="71" t="s">
        <v>147</v>
      </c>
      <c r="F20" s="72" t="s">
        <v>175</v>
      </c>
      <c r="G20" s="101"/>
      <c r="H20" s="98"/>
      <c r="I20" s="83"/>
      <c r="J20" s="83"/>
      <c r="K20" s="83"/>
      <c r="L20" s="218"/>
      <c r="M20" s="218"/>
      <c r="N20" s="218"/>
    </row>
    <row r="21" spans="1:14" s="75" customFormat="1" ht="49.9" customHeight="1" x14ac:dyDescent="0.2">
      <c r="A21" s="257"/>
      <c r="B21" s="105" t="s">
        <v>169</v>
      </c>
      <c r="C21" s="84">
        <f>AmneInII.B1!$A$1</f>
        <v>0</v>
      </c>
      <c r="D21" s="84">
        <f>AmneInII.B1!$A$3</f>
        <v>0</v>
      </c>
      <c r="E21" s="84">
        <f>AmneInII.B1!$A$9</f>
        <v>0</v>
      </c>
      <c r="F21" s="90" t="str">
        <f>_xlfn.CONCAT(AmneInII.B1!$B$6, ", ", AmneInII.B1!$B$8)</f>
        <v xml:space="preserve">, </v>
      </c>
      <c r="G21" s="94">
        <f>AmneInII.B1!$B$9</f>
        <v>0</v>
      </c>
      <c r="H21" s="97" t="s">
        <v>27</v>
      </c>
      <c r="I21" s="85" t="s">
        <v>222</v>
      </c>
      <c r="J21" s="86"/>
      <c r="K21" s="86"/>
      <c r="L21" s="218" t="str">
        <f>IF(OR(NOT(E20=E21), NOT(F20=F21)), "ERROR", "")</f>
        <v>ERROR</v>
      </c>
      <c r="M21" s="218" t="str">
        <f>IF(AND(L21="ERROR", NOT(AmneInII.B1!A10=""), NOT(AmneInII.B1!A9="All industries"), NOT(AmneInII.B1!A7="")),"Row alignment of input worksheet does not match expectation of the template. Please modify worksheet so first cell of data is B9.", "")</f>
        <v/>
      </c>
      <c r="N21" s="218" t="str">
        <f>IF(AND(C21=0, G21=0,L21="ERROR"),"No input data loaded","")</f>
        <v>No input data loaded</v>
      </c>
    </row>
    <row r="22" spans="1:14" s="75" customFormat="1" ht="49.9" customHeight="1" x14ac:dyDescent="0.2">
      <c r="A22" s="256" t="s">
        <v>209</v>
      </c>
      <c r="B22" s="104" t="s">
        <v>170</v>
      </c>
      <c r="C22" s="71" t="str">
        <f ca="1">CONCATENATE("U.S. Affiliate Activities: ",IF('START.HERE.AMNE'!$E$5="p","Preliminary ","Revised "),'START.HERE.AMNE'!$E$4," Statistics, Majority-Owned Affiliates")</f>
        <v>U.S. Affiliate Activities: Revised 2019 Statistics, Majority-Owned Affiliates</v>
      </c>
      <c r="D22" s="71" t="s">
        <v>23</v>
      </c>
      <c r="E22" s="71" t="s">
        <v>147</v>
      </c>
      <c r="F22" s="72" t="s">
        <v>213</v>
      </c>
      <c r="G22" s="101"/>
      <c r="H22" s="98"/>
      <c r="I22" s="83"/>
      <c r="J22" s="83"/>
      <c r="K22" s="83"/>
      <c r="L22" s="218"/>
      <c r="M22" s="218"/>
      <c r="N22" s="218"/>
    </row>
    <row r="23" spans="1:14" s="75" customFormat="1" ht="49.9" customHeight="1" x14ac:dyDescent="0.2">
      <c r="A23" s="257"/>
      <c r="B23" s="105" t="s">
        <v>169</v>
      </c>
      <c r="C23" s="84">
        <f>AmneInII.B1!$A$1</f>
        <v>0</v>
      </c>
      <c r="D23" s="84">
        <f>AmneInII.B1!$A$3</f>
        <v>0</v>
      </c>
      <c r="E23" s="84">
        <f>AmneInII.B1!$A$9</f>
        <v>0</v>
      </c>
      <c r="F23" s="90" t="str">
        <f>_xlfn.CONCAT(AmneInII.B1!$D$6, ", ",AmneInII.B1!$D$8)</f>
        <v xml:space="preserve">, </v>
      </c>
      <c r="G23" s="94">
        <f>AmneInII.B1!$D$9</f>
        <v>0</v>
      </c>
      <c r="H23" s="97" t="s">
        <v>27</v>
      </c>
      <c r="I23" s="85" t="s">
        <v>222</v>
      </c>
      <c r="J23" s="86"/>
      <c r="K23" s="86"/>
      <c r="L23" s="218" t="str">
        <f>IF(OR(NOT(E22=E23), NOT(F22=F23)), "ERROR", "")</f>
        <v>ERROR</v>
      </c>
      <c r="M23" s="218" t="str">
        <f>IF(AND(L23="ERROR", NOT(AmneInII.B1!A10=""), NOT(AmneInII.B1!A9="All industries"), NOT(AmneInII.B1!A7="")),"Row alignment of input worksheet does not match expectation of the template. Please modify worksheet so first cell of data is B9.", "")</f>
        <v/>
      </c>
      <c r="N23" s="218" t="str">
        <f>IF(AND(C23=0, G23=0,L23="ERROR"),"No input data loaded","")</f>
        <v>No input data loaded</v>
      </c>
    </row>
    <row r="24" spans="1:14" s="75" customFormat="1" ht="49.9" customHeight="1" x14ac:dyDescent="0.2">
      <c r="A24" s="267" t="s">
        <v>265</v>
      </c>
      <c r="B24" s="104" t="s">
        <v>170</v>
      </c>
      <c r="C24" s="71" t="str">
        <f ca="1">CONCATENATE("U.S. Affiliate Activities: ",IF('START.HERE.AMNE'!$E$5="p","Preliminary ","Revised "),'START.HERE.AMNE'!$E$4," Statistics, Majority-Owned Affiliates")</f>
        <v>U.S. Affiliate Activities: Revised 2019 Statistics, Majority-Owned Affiliates</v>
      </c>
      <c r="D24" s="71" t="s">
        <v>22</v>
      </c>
      <c r="E24" s="71" t="s">
        <v>147</v>
      </c>
      <c r="F24" s="72" t="s">
        <v>217</v>
      </c>
      <c r="G24" s="119"/>
      <c r="H24" s="120"/>
      <c r="I24" s="121"/>
      <c r="J24" s="83"/>
      <c r="K24" s="83"/>
      <c r="L24" s="218"/>
      <c r="M24" s="218"/>
      <c r="N24" s="218"/>
    </row>
    <row r="25" spans="1:14" s="75" customFormat="1" ht="49.9" customHeight="1" x14ac:dyDescent="0.2">
      <c r="A25" s="266"/>
      <c r="B25" s="105" t="s">
        <v>169</v>
      </c>
      <c r="C25" s="84">
        <f>AmneInII.H1!$A$1</f>
        <v>0</v>
      </c>
      <c r="D25" s="84">
        <f>AmneInII.H1!$A$3</f>
        <v>0</v>
      </c>
      <c r="E25" s="84">
        <f>AmneInII.H1!$A$9</f>
        <v>0</v>
      </c>
      <c r="F25" s="90" t="str">
        <f>_xlfn.CONCAT(AmneInII.H1!B5, ", ", AmneInII.H1!B6, ", ", AmneInII.H1!B8)</f>
        <v xml:space="preserve">, , </v>
      </c>
      <c r="G25" s="100">
        <f>AmneInII.H1!B9</f>
        <v>0</v>
      </c>
      <c r="H25" s="97" t="s">
        <v>24</v>
      </c>
      <c r="I25" s="118" t="s">
        <v>220</v>
      </c>
      <c r="J25" s="86"/>
      <c r="K25" s="86"/>
      <c r="L25" s="218" t="str">
        <f>IF(OR(NOT(E24=E25), NOT(F24=F25)), "ERROR", "")</f>
        <v>ERROR</v>
      </c>
      <c r="M25" s="218" t="str">
        <f>IF(AND(L25="ERROR", NOT(AmneInII.H1!A10=""), NOT(AmneInII.H1!A9="All industries"),NOT(AmneInII.H1!A8="")),"Row alignment of input worksheet does not match expectation of the template. Please modify worksheet so first cell of data is B9.", "")</f>
        <v/>
      </c>
      <c r="N25" s="218" t="str">
        <f>IF(AND(C25=0, G25=0,L25="ERROR"),"No input data loaded","")</f>
        <v>No input data loaded</v>
      </c>
    </row>
    <row r="26" spans="1:14" s="75" customFormat="1" ht="49.9" customHeight="1" x14ac:dyDescent="0.2">
      <c r="A26" s="265" t="s">
        <v>266</v>
      </c>
      <c r="B26" s="104" t="s">
        <v>170</v>
      </c>
      <c r="C26" s="71" t="str">
        <f ca="1">CONCATENATE("U.S. Affiliate Activities: ",IF('START.HERE.AMNE'!$E$5="p","Preliminary ","Revised "),'START.HERE.AMNE'!$E$4," Statistics, Majority-Owned Affiliates")</f>
        <v>U.S. Affiliate Activities: Revised 2019 Statistics, Majority-Owned Affiliates</v>
      </c>
      <c r="D26" s="71" t="s">
        <v>22</v>
      </c>
      <c r="E26" s="71" t="s">
        <v>147</v>
      </c>
      <c r="F26" s="72" t="s">
        <v>218</v>
      </c>
      <c r="G26" s="119"/>
      <c r="H26" s="120"/>
      <c r="I26" s="121"/>
      <c r="J26" s="83"/>
      <c r="K26" s="83"/>
      <c r="L26" s="218"/>
      <c r="M26" s="218"/>
      <c r="N26" s="218"/>
    </row>
    <row r="27" spans="1:14" s="75" customFormat="1" ht="49.9" customHeight="1" x14ac:dyDescent="0.2">
      <c r="A27" s="266"/>
      <c r="B27" s="105" t="s">
        <v>169</v>
      </c>
      <c r="C27" s="84">
        <f>AmneInII.H1!$A$1</f>
        <v>0</v>
      </c>
      <c r="D27" s="84">
        <f>AmneInII.H1!$A$3</f>
        <v>0</v>
      </c>
      <c r="E27" s="84">
        <f>AmneInII.H1!$A$9</f>
        <v>0</v>
      </c>
      <c r="F27" s="90" t="str">
        <f>_xlfn.CONCAT(AmneInII.H1!B5, ", ", AmneInII.H1!C6, ", ", AmneInII.H1!C8)</f>
        <v xml:space="preserve">, , </v>
      </c>
      <c r="G27" s="100">
        <f>AmneInII.H1!C9</f>
        <v>0</v>
      </c>
      <c r="H27" s="97" t="s">
        <v>24</v>
      </c>
      <c r="I27" s="118" t="s">
        <v>220</v>
      </c>
      <c r="J27" s="86"/>
      <c r="K27" s="86"/>
      <c r="L27" s="218" t="str">
        <f>IF(OR(NOT(E26=E27), NOT(F26=F27)), "ERROR", "")</f>
        <v>ERROR</v>
      </c>
      <c r="M27" s="218" t="str">
        <f>IF(AND(L27="ERROR", NOT(AmneInII.H1!A10=""), NOT(AmneInII.H1!A9="All industries"),NOT(AmneInII.H1!A8="")),"Row alignment of input worksheet does not match expectation of the template. Please modify worksheet so first cell of data is B9.", "")</f>
        <v/>
      </c>
      <c r="N27" s="218" t="str">
        <f>IF(AND(C27=0, G27=0,L27="ERROR"),"No input data loaded","")</f>
        <v>No input data loaded</v>
      </c>
    </row>
    <row r="28" spans="1:14" s="75" customFormat="1" ht="49.9" customHeight="1" x14ac:dyDescent="0.2">
      <c r="A28" s="267" t="s">
        <v>267</v>
      </c>
      <c r="B28" s="104" t="s">
        <v>170</v>
      </c>
      <c r="C28" s="71" t="str">
        <f ca="1">CONCATENATE("U.S. Affiliate Activities: ",IF('START.HERE.AMNE'!$E$5="p","Preliminary ","Revised "),'START.HERE.AMNE'!$E$4," Statistics, Majority-Owned Affiliates")</f>
        <v>U.S. Affiliate Activities: Revised 2019 Statistics, Majority-Owned Affiliates</v>
      </c>
      <c r="D28" s="71" t="s">
        <v>22</v>
      </c>
      <c r="E28" s="71" t="s">
        <v>147</v>
      </c>
      <c r="F28" s="72" t="s">
        <v>219</v>
      </c>
      <c r="G28" s="119"/>
      <c r="H28" s="120"/>
      <c r="I28" s="121"/>
      <c r="J28" s="83"/>
      <c r="K28" s="83"/>
      <c r="L28" s="218"/>
      <c r="M28" s="218"/>
      <c r="N28" s="218"/>
    </row>
    <row r="29" spans="1:14" s="75" customFormat="1" ht="49.9" customHeight="1" x14ac:dyDescent="0.2">
      <c r="A29" s="266"/>
      <c r="B29" s="105" t="s">
        <v>169</v>
      </c>
      <c r="C29" s="84">
        <f>AmneInII.H1!$A$1</f>
        <v>0</v>
      </c>
      <c r="D29" s="84">
        <f>AmneInII.H1!$A$3</f>
        <v>0</v>
      </c>
      <c r="E29" s="84">
        <f>AmneInII.H1!$A$9</f>
        <v>0</v>
      </c>
      <c r="F29" s="90" t="str">
        <f>_xlfn.CONCAT(AmneInII.H1!G5, ", ", AmneInII.H1!G6, ", ", AmneInII.H1!G8)</f>
        <v xml:space="preserve">, , </v>
      </c>
      <c r="G29" s="100">
        <f>AmneInII.H1!G9</f>
        <v>0</v>
      </c>
      <c r="H29" s="97" t="s">
        <v>24</v>
      </c>
      <c r="I29" s="85" t="s">
        <v>221</v>
      </c>
      <c r="J29" s="86"/>
      <c r="K29" s="86"/>
      <c r="L29" s="218" t="str">
        <f>IF(OR(NOT(E28=E29), NOT(F28=F29)), "ERROR", "")</f>
        <v>ERROR</v>
      </c>
      <c r="M29" s="218" t="str">
        <f>IF(AND(L29="ERROR", NOT(AmneInII.H1!A10=""), NOT(AmneInII.H1!A9="All industries"),NOT(AmneInII.H1!A8="")),"Row alignment of input worksheet does not match expectation of the template. Please modify worksheet so first cell of data is B9.", "")</f>
        <v/>
      </c>
      <c r="N29" s="218" t="str">
        <f>IF(AND(C29=0, G29=0,L29="ERROR"),"No input data loaded","")</f>
        <v>No input data loaded</v>
      </c>
    </row>
    <row r="30" spans="1:14" s="75" customFormat="1" ht="49.9" customHeight="1" x14ac:dyDescent="0.2">
      <c r="A30" s="265" t="s">
        <v>318</v>
      </c>
      <c r="B30" s="106" t="s">
        <v>170</v>
      </c>
      <c r="C30" s="73" t="str">
        <f ca="1">CONCATENATE("U.S. Affiliate Activities: ",IF('START.HERE.AMNE'!E$5="p","Preliminary ","Revised "),'START.HERE.AMNE'!$E$4," Statistics, Majority-Owned Affiliates")</f>
        <v>U.S. Affiliate Activities: Revised 2019 Statistics, Majority-Owned Affiliates</v>
      </c>
      <c r="D30" s="73" t="s">
        <v>22</v>
      </c>
      <c r="E30" s="73" t="s">
        <v>147</v>
      </c>
      <c r="F30" s="70" t="s">
        <v>214</v>
      </c>
      <c r="G30" s="115"/>
      <c r="H30" s="117"/>
      <c r="I30" s="116"/>
      <c r="J30" s="77"/>
      <c r="K30" s="77"/>
      <c r="L30" s="218"/>
      <c r="M30" s="218"/>
      <c r="N30" s="218"/>
    </row>
    <row r="31" spans="1:14" s="75" customFormat="1" ht="49.9" customHeight="1" x14ac:dyDescent="0.2">
      <c r="A31" s="266"/>
      <c r="B31" s="105" t="s">
        <v>169</v>
      </c>
      <c r="C31" s="73">
        <f>AmneInII.H1!$A$1</f>
        <v>0</v>
      </c>
      <c r="D31" s="73">
        <f>AmneInII.H1!$A$3</f>
        <v>0</v>
      </c>
      <c r="E31" s="73">
        <f>AmneInII.H1!$A$9</f>
        <v>0</v>
      </c>
      <c r="F31" s="70" t="str">
        <f>_xlfn.CONCAT(AmneInII.H1!G5, ", ",AmneInII.H1!H6, ", ", AmneInII.H1!H8)</f>
        <v xml:space="preserve">, , </v>
      </c>
      <c r="G31" s="115">
        <f>AmneInII.H1!H9</f>
        <v>0</v>
      </c>
      <c r="H31" s="97" t="s">
        <v>24</v>
      </c>
      <c r="I31" s="85" t="s">
        <v>221</v>
      </c>
      <c r="J31" s="77"/>
      <c r="K31" s="77"/>
      <c r="L31" s="218" t="str">
        <f>IF(OR(NOT(E30=E31), NOT(F30=F31)), "ERROR", "")</f>
        <v>ERROR</v>
      </c>
      <c r="M31" s="218" t="str">
        <f>IF(AND(L31="ERROR", NOT(AmneInII.H1!A10=""), NOT(AmneInII.H1!A9="All industries"),NOT(AmneInII.H1!A8="")),"Row alignment of input worksheet does not match expectation of the template. Please modify worksheet so first cell of data is B9.", "")</f>
        <v/>
      </c>
      <c r="N31" s="218" t="str">
        <f>IF(AND(C31=0, G31=0,L31="ERROR"),"No input data loaded","")</f>
        <v>No input data loaded</v>
      </c>
    </row>
    <row r="32" spans="1:14" s="75" customFormat="1" ht="49.9" customHeight="1" x14ac:dyDescent="0.2">
      <c r="A32" s="256" t="s">
        <v>198</v>
      </c>
      <c r="B32" s="104" t="s">
        <v>170</v>
      </c>
      <c r="C32" s="71" t="str">
        <f>CONCATENATE("U.S. Affiliate Activities: Revised ",'START.HERE.AMNE'!$E$4-1," Statistics, All Affiliates")</f>
        <v>U.S. Affiliate Activities: Revised 2018 Statistics, All Affiliates</v>
      </c>
      <c r="D32" s="71" t="s">
        <v>197</v>
      </c>
      <c r="E32" s="71" t="s">
        <v>147</v>
      </c>
      <c r="F32" s="72" t="s">
        <v>168</v>
      </c>
      <c r="G32" s="65"/>
      <c r="H32" s="98"/>
      <c r="I32" s="83"/>
      <c r="J32" s="83"/>
      <c r="K32" s="83"/>
      <c r="L32" s="218"/>
      <c r="M32" s="218"/>
      <c r="N32" s="218"/>
    </row>
    <row r="33" spans="1:14" s="75" customFormat="1" ht="49.9" customHeight="1" x14ac:dyDescent="0.2">
      <c r="A33" s="257"/>
      <c r="B33" s="105" t="s">
        <v>169</v>
      </c>
      <c r="C33" s="84">
        <f>LaggedAmneInI.A2!$A$1</f>
        <v>0</v>
      </c>
      <c r="D33" s="84">
        <f>LaggedAmneInI.A2!$A$3</f>
        <v>0</v>
      </c>
      <c r="E33" s="84">
        <f>LaggedAmneInI.A2!$A$8</f>
        <v>0</v>
      </c>
      <c r="F33" s="90" t="str">
        <f>_xlfn.CONCAT(LaggedAmneInI.A2!$C$6, ", ", LaggedAmneInI.A2!$C$7)</f>
        <v xml:space="preserve">, </v>
      </c>
      <c r="G33" s="100">
        <f>LaggedAmneInI.A2!$C$8</f>
        <v>0</v>
      </c>
      <c r="H33" s="97" t="s">
        <v>149</v>
      </c>
      <c r="I33" s="85" t="s">
        <v>222</v>
      </c>
      <c r="J33" s="86"/>
      <c r="K33" s="86"/>
      <c r="L33" s="218" t="str">
        <f>IF(OR(NOT(E32=E33), NOT(F32=F33)), "ERROR", "")</f>
        <v>ERROR</v>
      </c>
      <c r="M33" s="218" t="str">
        <f>IF(AND(L33="ERROR", NOT(LaggedAmneInI.A2!A9=""), NOT(LaggedAmneInI.A2!A8="All industries"), NOT(LaggedAmneInI.A2!A7="")),"Row alignment of input worksheet does not match expectation of the template. Please modify worksheet so first cell of data is C8.", "")</f>
        <v/>
      </c>
      <c r="N33" s="218" t="str">
        <f>IF(AND(C33=0, G33=0,L33="ERROR"),"No input data loaded","")</f>
        <v>No input data loaded</v>
      </c>
    </row>
    <row r="34" spans="1:14" s="75" customFormat="1" ht="49.9" customHeight="1" x14ac:dyDescent="0.2">
      <c r="A34" s="256" t="s">
        <v>210</v>
      </c>
      <c r="B34" s="104" t="s">
        <v>170</v>
      </c>
      <c r="C34" s="71" t="str">
        <f>CONCATENATE("U.S. Affiliate Activities: Revised ",'START.HERE.AMNE'!$E$4-1," Statistics, Majority-Owned Affiliates")</f>
        <v>U.S. Affiliate Activities: Revised 2018 Statistics, Majority-Owned Affiliates</v>
      </c>
      <c r="D34" s="71" t="s">
        <v>23</v>
      </c>
      <c r="E34" s="71" t="s">
        <v>147</v>
      </c>
      <c r="F34" s="72" t="s">
        <v>175</v>
      </c>
      <c r="G34" s="101"/>
      <c r="H34" s="98"/>
      <c r="I34" s="83"/>
      <c r="J34" s="83"/>
      <c r="K34" s="83"/>
      <c r="L34" s="218"/>
      <c r="M34" s="218"/>
      <c r="N34" s="218"/>
    </row>
    <row r="35" spans="1:14" s="75" customFormat="1" ht="49.9" customHeight="1" x14ac:dyDescent="0.2">
      <c r="A35" s="257"/>
      <c r="B35" s="105" t="s">
        <v>169</v>
      </c>
      <c r="C35" s="84">
        <f>LaggedAmneInII.B1!$A$1</f>
        <v>0</v>
      </c>
      <c r="D35" s="84">
        <f>LaggedAmneInII.B1!$A$3</f>
        <v>0</v>
      </c>
      <c r="E35" s="84">
        <f>LaggedAmneInII.B1!$A$9</f>
        <v>0</v>
      </c>
      <c r="F35" s="90" t="str">
        <f>_xlfn.CONCAT(LaggedAmneInII.B1!$B$6, ", ", LaggedAmneInII.B1!$B$8)</f>
        <v xml:space="preserve">, </v>
      </c>
      <c r="G35" s="94">
        <f>LaggedAmneInII.B1!$B$9</f>
        <v>0</v>
      </c>
      <c r="H35" s="97" t="s">
        <v>28</v>
      </c>
      <c r="I35" s="85" t="s">
        <v>222</v>
      </c>
      <c r="J35" s="86"/>
      <c r="K35" s="86"/>
      <c r="L35" s="218" t="str">
        <f>IF(OR(NOT(E34=E35), NOT(F34=F35)), "ERROR", "")</f>
        <v>ERROR</v>
      </c>
      <c r="M35" s="218" t="str">
        <f>IF(AND(L35="ERROR", NOT(LaggedAmneInII.B1!A10=""), NOT(LaggedAmneInII.B1!A9="All industries"), NOT(LaggedAmneInII.B1!A7="")),"Row alignment of input worksheet does not match expectation of the template. Please modify worksheet so first cell of data is B9.", "")</f>
        <v/>
      </c>
      <c r="N35" s="218" t="str">
        <f>IF(AND(C35=0, G35=0,L35="ERROR"),"No input data loaded","")</f>
        <v>No input data loaded</v>
      </c>
    </row>
    <row r="36" spans="1:14" s="75" customFormat="1" ht="49.9" customHeight="1" x14ac:dyDescent="0.2">
      <c r="A36" s="256" t="s">
        <v>211</v>
      </c>
      <c r="B36" s="104" t="s">
        <v>170</v>
      </c>
      <c r="C36" s="71" t="str">
        <f>CONCATENATE("U.S. Affiliate Activities: Revised ",'START.HERE.AMNE'!$E$4-1," Statistics, Majority-Owned Affiliates")</f>
        <v>U.S. Affiliate Activities: Revised 2018 Statistics, Majority-Owned Affiliates</v>
      </c>
      <c r="D36" s="71" t="s">
        <v>23</v>
      </c>
      <c r="E36" s="71" t="s">
        <v>147</v>
      </c>
      <c r="F36" s="72" t="s">
        <v>213</v>
      </c>
      <c r="G36" s="101"/>
      <c r="H36" s="98"/>
      <c r="I36" s="83"/>
      <c r="J36" s="83"/>
      <c r="K36" s="83"/>
      <c r="L36" s="218"/>
      <c r="M36" s="218"/>
      <c r="N36" s="218"/>
    </row>
    <row r="37" spans="1:14" s="75" customFormat="1" ht="49.9" customHeight="1" x14ac:dyDescent="0.2">
      <c r="A37" s="257"/>
      <c r="B37" s="105" t="s">
        <v>169</v>
      </c>
      <c r="C37" s="84">
        <f>LaggedAmneInII.B1!$A$1</f>
        <v>0</v>
      </c>
      <c r="D37" s="84">
        <f>LaggedAmneInII.B1!$A$3</f>
        <v>0</v>
      </c>
      <c r="E37" s="84">
        <f>LaggedAmneInII.B1!$A$9</f>
        <v>0</v>
      </c>
      <c r="F37" s="90" t="str">
        <f>_xlfn.CONCAT(LaggedAmneInII.B1!$D$6, ", ",LaggedAmneInII.B1!$D$8)</f>
        <v xml:space="preserve">, </v>
      </c>
      <c r="G37" s="94">
        <f>LaggedAmneInII.B1!$D$9</f>
        <v>0</v>
      </c>
      <c r="H37" s="97" t="s">
        <v>28</v>
      </c>
      <c r="I37" s="85" t="s">
        <v>222</v>
      </c>
      <c r="J37" s="86"/>
      <c r="K37" s="86"/>
      <c r="L37" s="218" t="str">
        <f>IF(OR(NOT(E36=E37), NOT(F36=F37)), "ERROR", "")</f>
        <v>ERROR</v>
      </c>
      <c r="M37" s="218" t="str">
        <f>IF(AND(L37="ERROR", NOT(LaggedAmneInII.B1!A10=""), NOT(LaggedAmneInII.B1!A9="All industries"), NOT(LaggedAmneInII.B1!A7="")),"Row alignment of input worksheet does not match expectation of the template. Please modify worksheet so first cell of data is B9.", "")</f>
        <v/>
      </c>
      <c r="N37" s="218" t="str">
        <f>IF(AND(C37=0, G37=0,L37="ERROR"),"No input data loaded","")</f>
        <v>No input data loaded</v>
      </c>
    </row>
  </sheetData>
  <mergeCells count="20">
    <mergeCell ref="A10:A11"/>
    <mergeCell ref="A24:A25"/>
    <mergeCell ref="A28:A29"/>
    <mergeCell ref="E1:K1"/>
    <mergeCell ref="E2:K2"/>
    <mergeCell ref="I5:K5"/>
    <mergeCell ref="A6:A7"/>
    <mergeCell ref="A8:A9"/>
    <mergeCell ref="A3:F3"/>
    <mergeCell ref="A36:A37"/>
    <mergeCell ref="A12:A13"/>
    <mergeCell ref="A14:A15"/>
    <mergeCell ref="A16:A17"/>
    <mergeCell ref="A18:A19"/>
    <mergeCell ref="A20:A21"/>
    <mergeCell ref="A22:A23"/>
    <mergeCell ref="A30:A31"/>
    <mergeCell ref="A26:A27"/>
    <mergeCell ref="A32:A33"/>
    <mergeCell ref="A34:A35"/>
  </mergeCells>
  <hyperlinks>
    <hyperlink ref="H15" location="AmneInI.A2!K8" display="AmneInI.A2" xr:uid="{4C532FF6-75E2-4444-BBB9-C76D08FA0716}"/>
    <hyperlink ref="H7" location="AmneInI.A2!C8" display="AmneInI.A2" xr:uid="{0B99A996-F3C2-4711-BB83-0C874592572B}"/>
    <hyperlink ref="H21" location="AmneInII.B1!B9" display="AmneInII.B1" xr:uid="{CCB7C703-4FDB-48A8-8780-CAA59C99FF5B}"/>
    <hyperlink ref="H17" location="AmneInII.A2!A1" display="AmneInII.A2" xr:uid="{E517DC10-6B93-4EE4-9715-AFAA97CB0D81}"/>
    <hyperlink ref="H33" location="LaggedAmneInI.A2!C8" display="LaggedAmneInI.A2" xr:uid="{928BCB76-02F2-4721-AECB-7DB8977A1B17}"/>
    <hyperlink ref="H9" location="AmneInI.A2!F8" display="AmneInI.A2" xr:uid="{6654262B-AE62-4CD2-B217-A47B9E2AF798}"/>
    <hyperlink ref="H11" location="AmneInI.A2!H8" display="AmneInI.A2" xr:uid="{3A48C79D-DAFB-4BE5-9237-470E6706512A}"/>
    <hyperlink ref="H13" location="AmneInI.A2!J8" display="AmneInI.A2" xr:uid="{978EF34B-327A-46A2-B9A6-E6AA189D0118}"/>
    <hyperlink ref="H19" location="AmneInII.A2!H8" display="AmneInII.A2" xr:uid="{2CA4556F-B26C-494F-8A1D-A304E90C07A8}"/>
    <hyperlink ref="H23" location="AmneInII.B1!D9" display="AmneInII.B1" xr:uid="{B24EABE2-97AD-4910-A94F-1AD990BB2C42}"/>
    <hyperlink ref="H35" location="LaggedAmneInII.B1!B9" display="LaggedAmneInII.B1" xr:uid="{80F3D414-F081-409A-802B-3859A5CE14EB}"/>
    <hyperlink ref="H37" location="LaggedAmneInII.B1!D9" display="LaggedAmneInII.B1" xr:uid="{FD76ADE9-0329-4E2A-9020-79D773F3D3B7}"/>
    <hyperlink ref="H31" location="AmneInII.H1!H9" display="AmneInII.H1" xr:uid="{18CEAD17-75E0-4450-B9B7-34C8AF53686D}"/>
    <hyperlink ref="H25" location="AmneInII.H1!B9" display="AmneInII.H1" xr:uid="{60CC08A5-F0C9-40B2-9525-2A94888B6460}"/>
    <hyperlink ref="H27" location="AmneInII.H1!C9" display="AmneInII.H1" xr:uid="{C8215BBD-40F4-4D86-A260-6E7563553574}"/>
    <hyperlink ref="H29" location="AmneInII.H1!G9" display="AmneInII.H1" xr:uid="{B15B8D76-8B04-4BD8-99C3-0A7ED53A95CA}"/>
    <hyperlink ref="I7" location="AmneCompile!C103" display="line 76" xr:uid="{922D7C30-B3B8-476A-99B3-0EB27A487B57}"/>
    <hyperlink ref="I9" location="AmneCompile!C72" display="line 55" xr:uid="{0A6C95BA-A0C8-4684-9611-0DEA2ACF1C00}"/>
    <hyperlink ref="I11" location="AmneCompile!C75" display="line 58" xr:uid="{2D4A45FB-5B30-45C8-8129-2848E24EF90A}"/>
    <hyperlink ref="I13" location="AmneCompile!C26" display="line 18" xr:uid="{3AAD9CDA-75C7-4DB9-BBAF-89591999EC98}"/>
    <hyperlink ref="I15" location="AmneCompile!C67" display="line 52" xr:uid="{ACFDCBE3-96B7-49FC-AA0F-0DAC4BC661F7}"/>
    <hyperlink ref="J15" location="AmneCompile!C72" display="line 56" xr:uid="{764270C8-9175-4F20-A14C-3E75AA7DB35E}"/>
    <hyperlink ref="I29" location="AmneCompile!C67" display="line 52" xr:uid="{C98EFDCF-E536-40ED-AFF4-9EE2B0F4D683}"/>
    <hyperlink ref="I31" location="AmneCompile!C67" display="line 52" xr:uid="{E76BE094-100B-4C20-8128-9029024FC2A9}"/>
    <hyperlink ref="I25" location="AmneCompile!C26" display="line 18" xr:uid="{113FBBBF-FBB6-4817-9CF5-9490A6D497B3}"/>
    <hyperlink ref="I27" location="AmneCompile!C26" display="line 18" xr:uid="{192ABBD9-06D3-400A-996C-6620DD3BB5FB}"/>
    <hyperlink ref="J9" location="AmneCompile!C105" display="line 78" xr:uid="{8C322628-D3D6-452E-BF87-2CA5F4CFF9EF}"/>
    <hyperlink ref="I19" location="AmneCompile!C105" display="line 78" xr:uid="{86AE3E79-87D0-43F7-A670-BF2B3765D285}"/>
    <hyperlink ref="I21" location="AmneCompile!C103" display="line 76" xr:uid="{FEF4F2E5-B35A-42F5-958F-A0C5F1740253}"/>
    <hyperlink ref="I23" location="AmneCompile!C103" display="line 76" xr:uid="{3C5C9749-289F-4F46-BC7C-BE2AA9360038}"/>
    <hyperlink ref="I35" location="AmneCompile!C103" display="line 76" xr:uid="{9F1479B8-37AE-4EFB-836B-85220201BA64}"/>
    <hyperlink ref="I33" location="AmneCompile!C103" display="line 76" xr:uid="{D63F2AA7-5712-48D0-9D94-A99F31512252}"/>
    <hyperlink ref="I37" location="AmneCompile!C103" display="line 76" xr:uid="{8B003E7F-BC1F-4F57-9937-8551B5314EC5}"/>
    <hyperlink ref="I17" location="AmneCompile!C105" display="line 78" xr:uid="{B430C570-1880-4C77-9BF0-93947091D38C}"/>
  </hyperlinks>
  <pageMargins left="0.7" right="0.7" top="0.75" bottom="0.75" header="0.3" footer="0.3"/>
  <pageSetup paperSize="5" scale="53" fitToHeight="0" orientation="landscape" horizontalDpi="4294967295" verticalDpi="4294967295" r:id="rId1"/>
  <customProperties>
    <customPr name="SourceTableID" r:id="rId2"/>
  </customProperties>
  <ignoredErrors>
    <ignoredError sqref="C35:C36 C27:C28 C30 C7 C10 C13 C17 C21 C23 C25"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79998168889431442"/>
  </sheetPr>
  <dimension ref="A81:A123"/>
  <sheetViews>
    <sheetView workbookViewId="0">
      <selection sqref="A1:XFD1048576"/>
    </sheetView>
  </sheetViews>
  <sheetFormatPr defaultColWidth="9.28515625" defaultRowHeight="12.75" x14ac:dyDescent="0.2"/>
  <cols>
    <col min="1" max="16384" width="9.28515625" style="222"/>
  </cols>
  <sheetData>
    <row r="81" s="222" customFormat="1" x14ac:dyDescent="0.2"/>
    <row r="82" s="222" customFormat="1" x14ac:dyDescent="0.2"/>
    <row r="83" s="222" customFormat="1" x14ac:dyDescent="0.2"/>
    <row r="84" s="222" customFormat="1" x14ac:dyDescent="0.2"/>
    <row r="85" s="222" customFormat="1" x14ac:dyDescent="0.2"/>
    <row r="86" s="222" customFormat="1" x14ac:dyDescent="0.2"/>
    <row r="87" s="222" customFormat="1" x14ac:dyDescent="0.2"/>
    <row r="88" s="222" customFormat="1" x14ac:dyDescent="0.2"/>
    <row r="89" s="222" customFormat="1" x14ac:dyDescent="0.2"/>
    <row r="90" s="222" customFormat="1" x14ac:dyDescent="0.2"/>
    <row r="91" s="222" customFormat="1" x14ac:dyDescent="0.2"/>
    <row r="92" s="222" customFormat="1" x14ac:dyDescent="0.2"/>
    <row r="93" s="222" customFormat="1" x14ac:dyDescent="0.2"/>
    <row r="94" s="222" customFormat="1" x14ac:dyDescent="0.2"/>
    <row r="95" s="222" customFormat="1" x14ac:dyDescent="0.2"/>
    <row r="96" s="222" customFormat="1" x14ac:dyDescent="0.2"/>
    <row r="97" s="222" customFormat="1" x14ac:dyDescent="0.2"/>
    <row r="98" s="222" customFormat="1" x14ac:dyDescent="0.2"/>
    <row r="99" s="222" customFormat="1" x14ac:dyDescent="0.2"/>
    <row r="100" s="222" customFormat="1" x14ac:dyDescent="0.2"/>
    <row r="101" s="222" customFormat="1" x14ac:dyDescent="0.2"/>
    <row r="102" s="222" customFormat="1" x14ac:dyDescent="0.2"/>
    <row r="103" s="222" customFormat="1" x14ac:dyDescent="0.2"/>
    <row r="104" s="222" customFormat="1" x14ac:dyDescent="0.2"/>
    <row r="105" s="222" customFormat="1" x14ac:dyDescent="0.2"/>
    <row r="106" s="222" customFormat="1" x14ac:dyDescent="0.2"/>
    <row r="107" s="222" customFormat="1" x14ac:dyDescent="0.2"/>
    <row r="108" s="222" customFormat="1" x14ac:dyDescent="0.2"/>
    <row r="109" s="222" customFormat="1" x14ac:dyDescent="0.2"/>
    <row r="110" s="222" customFormat="1" x14ac:dyDescent="0.2"/>
    <row r="111" s="222" customFormat="1" x14ac:dyDescent="0.2"/>
    <row r="112" s="222" customFormat="1" x14ac:dyDescent="0.2"/>
    <row r="113" s="222" customFormat="1" x14ac:dyDescent="0.2"/>
    <row r="114" s="222" customFormat="1" x14ac:dyDescent="0.2"/>
    <row r="115" s="222" customFormat="1" x14ac:dyDescent="0.2"/>
    <row r="116" s="222" customFormat="1" x14ac:dyDescent="0.2"/>
    <row r="117" s="222" customFormat="1" x14ac:dyDescent="0.2"/>
    <row r="118" s="222" customFormat="1" x14ac:dyDescent="0.2"/>
    <row r="119" s="222" customFormat="1" x14ac:dyDescent="0.2"/>
    <row r="120" s="222" customFormat="1" x14ac:dyDescent="0.2"/>
    <row r="121" s="222" customFormat="1" x14ac:dyDescent="0.2"/>
    <row r="122" s="222" customFormat="1" x14ac:dyDescent="0.2"/>
    <row r="123" s="222" customFormat="1" x14ac:dyDescent="0.2"/>
  </sheetData>
  <pageMargins left="0.7" right="0.7" top="0.75" bottom="0.75" header="0.3" footer="0.3"/>
  <customProperties>
    <customPr name="SourceTableID" r:id="rId1"/>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tint="0.79998168889431442"/>
  </sheetPr>
  <dimension ref="A113:A123"/>
  <sheetViews>
    <sheetView workbookViewId="0">
      <selection sqref="A1:XFD1048576"/>
    </sheetView>
  </sheetViews>
  <sheetFormatPr defaultColWidth="9.28515625" defaultRowHeight="12.75" x14ac:dyDescent="0.2"/>
  <cols>
    <col min="1" max="16384" width="9.28515625" style="222"/>
  </cols>
  <sheetData>
    <row r="113" s="222" customFormat="1" x14ac:dyDescent="0.2"/>
    <row r="114" s="222" customFormat="1" x14ac:dyDescent="0.2"/>
    <row r="115" s="222" customFormat="1" x14ac:dyDescent="0.2"/>
    <row r="116" s="222" customFormat="1" x14ac:dyDescent="0.2"/>
    <row r="117" s="222" customFormat="1" x14ac:dyDescent="0.2"/>
    <row r="118" s="222" customFormat="1" x14ac:dyDescent="0.2"/>
    <row r="119" s="222" customFormat="1" x14ac:dyDescent="0.2"/>
    <row r="120" s="222" customFormat="1" x14ac:dyDescent="0.2"/>
    <row r="121" s="222" customFormat="1" x14ac:dyDescent="0.2"/>
    <row r="122" s="222" customFormat="1" x14ac:dyDescent="0.2"/>
    <row r="123" s="222" customFormat="1" x14ac:dyDescent="0.2"/>
  </sheetData>
  <pageMargins left="0.7" right="0.7" top="0.75" bottom="0.75" header="0.3" footer="0.3"/>
  <customProperties>
    <customPr name="SourceTableID" r:id="rId1"/>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3" tint="0.79998168889431442"/>
  </sheetPr>
  <dimension ref="A113:A123"/>
  <sheetViews>
    <sheetView workbookViewId="0">
      <selection sqref="A1:XFD1048576"/>
    </sheetView>
  </sheetViews>
  <sheetFormatPr defaultColWidth="9.28515625" defaultRowHeight="12.75" x14ac:dyDescent="0.2"/>
  <cols>
    <col min="1" max="16384" width="9.28515625" style="222"/>
  </cols>
  <sheetData>
    <row r="113" s="222" customFormat="1" x14ac:dyDescent="0.2"/>
    <row r="114" s="222" customFormat="1" x14ac:dyDescent="0.2"/>
    <row r="115" s="222" customFormat="1" x14ac:dyDescent="0.2"/>
    <row r="116" s="222" customFormat="1" x14ac:dyDescent="0.2"/>
    <row r="117" s="222" customFormat="1" x14ac:dyDescent="0.2"/>
    <row r="118" s="222" customFormat="1" x14ac:dyDescent="0.2"/>
    <row r="119" s="222" customFormat="1" x14ac:dyDescent="0.2"/>
    <row r="120" s="222" customFormat="1" x14ac:dyDescent="0.2"/>
    <row r="121" s="222" customFormat="1" x14ac:dyDescent="0.2"/>
    <row r="122" s="222" customFormat="1" x14ac:dyDescent="0.2"/>
    <row r="123" s="222" customFormat="1" x14ac:dyDescent="0.2"/>
  </sheetData>
  <pageMargins left="0.7" right="0.7" top="0.75" bottom="0.75" header="0.3" footer="0.3"/>
  <customProperties>
    <customPr name="SourceTableID" r:id="rId1"/>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3" tint="0.79998168889431442"/>
  </sheetPr>
  <dimension ref="A1"/>
  <sheetViews>
    <sheetView workbookViewId="0">
      <selection sqref="A1:XFD1048576"/>
    </sheetView>
  </sheetViews>
  <sheetFormatPr defaultColWidth="9.28515625" defaultRowHeight="12.75" x14ac:dyDescent="0.2"/>
  <cols>
    <col min="1" max="16384" width="9.28515625" style="222"/>
  </cols>
  <sheetData/>
  <pageMargins left="0.7" right="0.7" top="0.75" bottom="0.75" header="0.3" footer="0.3"/>
  <customProperties>
    <customPr name="SourceTable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START.HERE.AMNE</vt:lpstr>
      <vt:lpstr>AmneCompile</vt:lpstr>
      <vt:lpstr>AmneComputations</vt:lpstr>
      <vt:lpstr>OutwardAmneDataItems</vt:lpstr>
      <vt:lpstr>InwardAmneDataItems</vt:lpstr>
      <vt:lpstr>AmneOI.A2</vt:lpstr>
      <vt:lpstr>AmneOI.R1</vt:lpstr>
      <vt:lpstr>AmneOI.R2</vt:lpstr>
      <vt:lpstr>AmneOII.A1</vt:lpstr>
      <vt:lpstr>AmneOII.B1</vt:lpstr>
      <vt:lpstr>AmneOII.E1</vt:lpstr>
      <vt:lpstr>LaggedAmneOI.A2</vt:lpstr>
      <vt:lpstr>LaggedAmneOII.B1</vt:lpstr>
      <vt:lpstr>AmneInI.A2</vt:lpstr>
      <vt:lpstr>AmneInII.A2</vt:lpstr>
      <vt:lpstr>AmneInII.B1</vt:lpstr>
      <vt:lpstr>AmneInII.H1</vt:lpstr>
      <vt:lpstr>LaggedAmneInI.A2</vt:lpstr>
      <vt:lpstr>LaggedAmneInII.B1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Lowe, Jeffrey</dc:creator>
  <cp:lastModifiedBy>Jen Bruner</cp:lastModifiedBy>
  <cp:lastPrinted>2015-11-18T15:19:44Z</cp:lastPrinted>
  <dcterms:created xsi:type="dcterms:W3CDTF">2005-01-10T19:12:26Z</dcterms:created>
  <dcterms:modified xsi:type="dcterms:W3CDTF">2022-12-16T14:17:51Z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